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55" activeTab="5"/>
  </bookViews>
  <sheets>
    <sheet name="пром " sheetId="1" r:id="rId1"/>
    <sheet name="село" sheetId="2" r:id="rId2"/>
    <sheet name="инвестиции" sheetId="3" r:id="rId3"/>
    <sheet name="товарооборот" sheetId="4" r:id="rId4"/>
    <sheet name="услуги" sheetId="5" r:id="rId5"/>
    <sheet name="население" sheetId="6" r:id="rId6"/>
  </sheets>
  <calcPr calcId="144525"/>
</workbook>
</file>

<file path=xl/sharedStrings.xml><?xml version="1.0" encoding="utf-8"?>
<sst xmlns="http://schemas.openxmlformats.org/spreadsheetml/2006/main" count="659" uniqueCount="156">
  <si>
    <t>Форма 1</t>
  </si>
  <si>
    <t>Прогноз социально-экономического развития на 2022-2024 годы</t>
  </si>
  <si>
    <t>по Чухломскому муниципальному району</t>
  </si>
  <si>
    <t>Показатели</t>
  </si>
  <si>
    <t>Единица</t>
  </si>
  <si>
    <t>2019 г.</t>
  </si>
  <si>
    <t>2020 г.</t>
  </si>
  <si>
    <t>2021 г.</t>
  </si>
  <si>
    <t>2022 г.</t>
  </si>
  <si>
    <t>2023 г.</t>
  </si>
  <si>
    <t>2024 г.</t>
  </si>
  <si>
    <t>отчет</t>
  </si>
  <si>
    <t>оценка</t>
  </si>
  <si>
    <t>прогноз</t>
  </si>
  <si>
    <t>1 вариант консервативный</t>
  </si>
  <si>
    <t>2 вариант базовый</t>
  </si>
  <si>
    <t xml:space="preserve">Отгружено товаров собственного производства, выполнено работ и услуг собственными силами (без НДС и акцизов).  Сельское хозяйство, охота и лесное хозяйство (раздел А) </t>
  </si>
  <si>
    <t xml:space="preserve">     в ценах соответствующих лет</t>
  </si>
  <si>
    <t>тыс.руб.</t>
  </si>
  <si>
    <t xml:space="preserve">     в ценах 2020 года</t>
  </si>
  <si>
    <t>х</t>
  </si>
  <si>
    <t xml:space="preserve">     индекс-дефлятор</t>
  </si>
  <si>
    <t>%</t>
  </si>
  <si>
    <t xml:space="preserve">     индекс производства</t>
  </si>
  <si>
    <t>в % к пред. году</t>
  </si>
  <si>
    <t>02. Лесоводство и лесозаготовки всего по муниципальному району</t>
  </si>
  <si>
    <t>в том числе по предприятиям</t>
  </si>
  <si>
    <t>1.1. ООО "Лесник"</t>
  </si>
  <si>
    <t xml:space="preserve">1.2. ООО "Лесснаб" </t>
  </si>
  <si>
    <t>1.3. ООО "Древ-Строй"</t>
  </si>
  <si>
    <t>1.4. ООО "Спектр"</t>
  </si>
  <si>
    <t xml:space="preserve">1.5. Сельскохозяйственные предприятия </t>
  </si>
  <si>
    <t xml:space="preserve">1.6. Индивидуальные предприниматели и прочие предприятия </t>
  </si>
  <si>
    <t xml:space="preserve">Промышленное производство. Отгружено товаров собственного производства, выполнено работ и услуг собственными силами (без НДС и акцизов) по разделам  В,C,D,E  </t>
  </si>
  <si>
    <t xml:space="preserve">     индекс промышленного производства</t>
  </si>
  <si>
    <t>в том числе по видам деятельности:</t>
  </si>
  <si>
    <t xml:space="preserve">Добыча полезных ископаемых (раздел В) </t>
  </si>
  <si>
    <t>1.1. АО "Карьеравтодор"</t>
  </si>
  <si>
    <r>
      <rPr>
        <b/>
        <sz val="12"/>
        <rFont val="Times New Roman"/>
        <charset val="204"/>
      </rPr>
      <t xml:space="preserve">РАЗДЕЛ С: Обрабатывающие производства </t>
    </r>
    <r>
      <rPr>
        <sz val="12"/>
        <rFont val="Times New Roman"/>
        <charset val="204"/>
      </rPr>
      <t>всего по муниципальному району</t>
    </r>
  </si>
  <si>
    <t>Подраздел 10: Производство пищевых продуктов</t>
  </si>
  <si>
    <t>1.1. ОАО "Гермес", ИП Красильников</t>
  </si>
  <si>
    <t>1.2. ИП Алексеева О.А., ИП Пачин А.К.</t>
  </si>
  <si>
    <t>Подраздел 11: Производство напитков</t>
  </si>
  <si>
    <t>Подраздел 16: Обработка древесины и производство изделий из дерева и пробки, кроме мебели, производство изделий из соломки и материалов для плетения</t>
  </si>
  <si>
    <t>1.1. ООО "Лесхоз"</t>
  </si>
  <si>
    <t xml:space="preserve">1.2. ООО "КостромаДом" </t>
  </si>
  <si>
    <t xml:space="preserve">1.4. Индивидуальные предприниматели и прочие предприятия </t>
  </si>
  <si>
    <t>Подраздел 18: Деятельность полиграфическая и копирование носителей информации</t>
  </si>
  <si>
    <t>Подраздел 31: Производство мебели</t>
  </si>
  <si>
    <t>РАЗДЕЛ Е: Водоснабжение; водоотведение, услуги по удалению и рекультивации отходов всего по муниципальному району</t>
  </si>
  <si>
    <t>Подраздел 36: Забор, очистка и распределение воды</t>
  </si>
  <si>
    <t>1.1. ООО "Дом Ильичёвых"</t>
  </si>
  <si>
    <t>1.2. ООО "Водоснабжение"</t>
  </si>
  <si>
    <r>
      <rPr>
        <b/>
        <sz val="12"/>
        <rFont val="Times New Roman"/>
        <charset val="204"/>
      </rPr>
      <t>по каждому виду деятельности</t>
    </r>
    <r>
      <rPr>
        <sz val="12"/>
        <rFont val="Times New Roman"/>
        <charset val="204"/>
      </rPr>
      <t xml:space="preserve"> в целом</t>
    </r>
  </si>
  <si>
    <t>Единица измерения</t>
  </si>
  <si>
    <t>Производство важнейших видов продукции</t>
  </si>
  <si>
    <t>Заготовка древесины</t>
  </si>
  <si>
    <t>тыс.куб.м.</t>
  </si>
  <si>
    <t>Вывозка древесины</t>
  </si>
  <si>
    <t>Деловая древесина</t>
  </si>
  <si>
    <t>Пиломатериалы</t>
  </si>
  <si>
    <t>тыс. куб. м</t>
  </si>
  <si>
    <t>Хлеб и хлебобулочные изделия</t>
  </si>
  <si>
    <t>тонн</t>
  </si>
  <si>
    <t>Прогноз социально-экономического развития на период 2022-2024 годы</t>
  </si>
  <si>
    <t>2024г.</t>
  </si>
  <si>
    <t>Количество организаций, занятых производством сельскохозяйственной продукции,  состоящих на самостоятельном балансе, всего по муниципальному району</t>
  </si>
  <si>
    <t>единиц</t>
  </si>
  <si>
    <t xml:space="preserve">         в том числе</t>
  </si>
  <si>
    <r>
      <t xml:space="preserve">а) государственных, </t>
    </r>
    <r>
      <rPr>
        <sz val="11"/>
        <rFont val="Times New Roman"/>
        <family val="1"/>
        <charset val="204"/>
      </rPr>
      <t>всего по муниципальному району</t>
    </r>
  </si>
  <si>
    <r>
      <t xml:space="preserve">б) муниципальных, </t>
    </r>
    <r>
      <rPr>
        <sz val="11"/>
        <rFont val="Times New Roman"/>
        <family val="1"/>
        <charset val="204"/>
      </rPr>
      <t>всего по муниципальному району</t>
    </r>
  </si>
  <si>
    <r>
      <t xml:space="preserve">в) колхозов, </t>
    </r>
    <r>
      <rPr>
        <sz val="11"/>
        <rFont val="Times New Roman"/>
        <family val="1"/>
        <charset val="204"/>
      </rPr>
      <t>всего по муниципальному району</t>
    </r>
  </si>
  <si>
    <r>
      <t xml:space="preserve">г) с/х производствен. кооперативов, </t>
    </r>
    <r>
      <rPr>
        <sz val="11"/>
        <rFont val="Times New Roman"/>
        <family val="1"/>
        <charset val="204"/>
      </rPr>
      <t>всего по муниципальному району</t>
    </r>
  </si>
  <si>
    <r>
      <t xml:space="preserve">д) акционерных обществ, </t>
    </r>
    <r>
      <rPr>
        <sz val="11"/>
        <rFont val="Times New Roman"/>
        <family val="1"/>
        <charset val="204"/>
      </rPr>
      <t>всего по муниципальному району</t>
    </r>
  </si>
  <si>
    <r>
      <t>е) потребительских кооперативов,</t>
    </r>
    <r>
      <rPr>
        <sz val="11"/>
        <rFont val="Times New Roman"/>
        <family val="1"/>
        <charset val="204"/>
      </rPr>
      <t xml:space="preserve"> всего по муниципальному району (городскому округу)</t>
    </r>
  </si>
  <si>
    <r>
      <t xml:space="preserve">ж) прочих, </t>
    </r>
    <r>
      <rPr>
        <sz val="11"/>
        <rFont val="Times New Roman"/>
        <family val="1"/>
        <charset val="204"/>
      </rPr>
      <t>всего по муниципальному району</t>
    </r>
  </si>
  <si>
    <r>
      <t xml:space="preserve">Крестьянских (фермерских) хозяйств, </t>
    </r>
    <r>
      <rPr>
        <sz val="11"/>
        <rFont val="Times New Roman"/>
        <family val="1"/>
        <charset val="204"/>
      </rPr>
      <t>всего по муниципальному району</t>
    </r>
  </si>
  <si>
    <t>Продукция сельского хозяйства в сельскохозяйственных организациях, всего по муниципальному району</t>
  </si>
  <si>
    <t xml:space="preserve"> в ценах соответствующих лет</t>
  </si>
  <si>
    <t xml:space="preserve"> в ценах 2020 года</t>
  </si>
  <si>
    <t>индекс-дефлятор</t>
  </si>
  <si>
    <t xml:space="preserve"> индекс производства </t>
  </si>
  <si>
    <t xml:space="preserve"> % к пред.
году</t>
  </si>
  <si>
    <t>Производство основных видов сельскохозяйственной продукции во всех категориях хозяйств, всего по муниципальному району</t>
  </si>
  <si>
    <t>Зерно (в весе после доработки)</t>
  </si>
  <si>
    <t>Картофель</t>
  </si>
  <si>
    <t>Овощи</t>
  </si>
  <si>
    <t>Реализация скота и птицы (в живом весе)</t>
  </si>
  <si>
    <t>Молоко</t>
  </si>
  <si>
    <t>Яйца</t>
  </si>
  <si>
    <t>тыс. 
штук</t>
  </si>
  <si>
    <t>Льноволокно</t>
  </si>
  <si>
    <t>Шерсть (в физическом весе)</t>
  </si>
  <si>
    <t>Продукция сельскохозяйственных организаций, всего по муниципальному району</t>
  </si>
  <si>
    <t>тыс.
штук</t>
  </si>
  <si>
    <t>Продукция в хозяйствах населения, всего по муниципальному району</t>
  </si>
  <si>
    <t>Продукция крестьянских (фермерских) хозяйств, всего по муниципальному району</t>
  </si>
  <si>
    <t xml:space="preserve">Инвестиции за счет всех источников финансирования </t>
  </si>
  <si>
    <t>в ценах соответствующих лет</t>
  </si>
  <si>
    <t>темп роста в ценах соотв. лет</t>
  </si>
  <si>
    <t>в ценах 2020 года</t>
  </si>
  <si>
    <t>индекс физического объема</t>
  </si>
  <si>
    <t>% к пред. году в сопоставимых ценах</t>
  </si>
  <si>
    <t xml:space="preserve">  из них:</t>
  </si>
  <si>
    <r>
      <t xml:space="preserve">собственные средства </t>
    </r>
    <r>
      <rPr>
        <sz val="14"/>
        <rFont val="Times New Roman"/>
        <family val="1"/>
        <charset val="204"/>
      </rPr>
      <t>( в ценах соответствующих лет)</t>
    </r>
  </si>
  <si>
    <r>
      <t xml:space="preserve">привлеченные средства </t>
    </r>
    <r>
      <rPr>
        <sz val="14"/>
        <rFont val="Times New Roman"/>
        <family val="1"/>
        <charset val="204"/>
      </rPr>
      <t>(в ценах соответствующих лет)</t>
    </r>
  </si>
  <si>
    <r>
      <t>кредиты банков</t>
    </r>
    <r>
      <rPr>
        <sz val="14"/>
        <rFont val="Times New Roman"/>
        <family val="1"/>
        <charset val="204"/>
      </rPr>
      <t xml:space="preserve"> (в ценах соответствующих лет)</t>
    </r>
  </si>
  <si>
    <r>
      <t xml:space="preserve">заемные средства других организаций </t>
    </r>
    <r>
      <rPr>
        <sz val="14"/>
        <rFont val="Times New Roman"/>
        <family val="1"/>
        <charset val="204"/>
      </rPr>
      <t>(в ценах соответствующих лет)</t>
    </r>
  </si>
  <si>
    <r>
      <t>бюджетные средства</t>
    </r>
    <r>
      <rPr>
        <b/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(в ценах соответствующих лет)</t>
    </r>
  </si>
  <si>
    <t>в т.ч.</t>
  </si>
  <si>
    <t xml:space="preserve">       федерального бюджета</t>
  </si>
  <si>
    <t>тыс. руб.</t>
  </si>
  <si>
    <t xml:space="preserve">       областного бюджета</t>
  </si>
  <si>
    <t xml:space="preserve">       местного бюджета</t>
  </si>
  <si>
    <t>средства внебюджетных фондов</t>
  </si>
  <si>
    <t>прочие средства</t>
  </si>
  <si>
    <t>Прогноз социально-экономического развития на период 2022- 2024 годы</t>
  </si>
  <si>
    <t>Во всех каналах реализации:</t>
  </si>
  <si>
    <r>
      <t xml:space="preserve">Оборот розничной торговли, </t>
    </r>
    <r>
      <rPr>
        <sz val="14"/>
        <rFont val="Times New Roman"/>
        <family val="1"/>
        <charset val="204"/>
      </rPr>
      <t xml:space="preserve">всего </t>
    </r>
  </si>
  <si>
    <t>% к предыдущему году в сопоставимых ценах</t>
  </si>
  <si>
    <r>
      <t xml:space="preserve">Оборот общественного питания, </t>
    </r>
    <r>
      <rPr>
        <sz val="14"/>
        <rFont val="Times New Roman"/>
        <family val="1"/>
        <charset val="204"/>
      </rPr>
      <t>всего</t>
    </r>
  </si>
  <si>
    <r>
      <t>Во всех каналах реализации:</t>
    </r>
    <r>
      <rPr>
        <sz val="12"/>
        <rFont val="Times New Roman"/>
        <family val="1"/>
        <charset val="204"/>
      </rPr>
      <t xml:space="preserve">                         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 учетом экспертной оценки объемов услуг по недоучтенным предприятиям и оказываемых физическими лицами)</t>
    </r>
  </si>
  <si>
    <r>
      <t>Объем платных услуг населению,</t>
    </r>
    <r>
      <rPr>
        <sz val="12"/>
        <rFont val="Times New Roman"/>
        <family val="1"/>
        <charset val="204"/>
      </rPr>
      <t xml:space="preserve"> всего по муниципальному району (муниципальному, городскому округу)</t>
    </r>
  </si>
  <si>
    <t>1. Численность постоянного населения (среднегодовая)</t>
  </si>
  <si>
    <t>человек</t>
  </si>
  <si>
    <t xml:space="preserve">   в % к предыдущему году</t>
  </si>
  <si>
    <t xml:space="preserve">  в том числе:</t>
  </si>
  <si>
    <t xml:space="preserve">  </t>
  </si>
  <si>
    <t xml:space="preserve">   городского</t>
  </si>
  <si>
    <t xml:space="preserve">   сельского</t>
  </si>
  <si>
    <t>2. Численность экономически активного населения</t>
  </si>
  <si>
    <t xml:space="preserve"> 3. Численность  занятых в экономике </t>
  </si>
  <si>
    <t xml:space="preserve">   в том числе</t>
  </si>
  <si>
    <t xml:space="preserve">3.1. Численность занятых индивидуально-трудовой деятельностью </t>
  </si>
  <si>
    <t>3.2. Численность занятых в фермерских хозяйствах (включая наемных работников)</t>
  </si>
  <si>
    <t xml:space="preserve">3.3. Численность занятых в домашнем хозяйстве (включая личное подсобное хозяйство) производством товаров и услуг для реализации </t>
  </si>
  <si>
    <t>3.4. Cреднесписочная численность работников - всего (полный круг)</t>
  </si>
  <si>
    <t>в бюджетных организациях</t>
  </si>
  <si>
    <t>3.4.1. Cреднесписочная численность работников в организациях, не относящихся к субъектам малого предпринимательства, и малых предприятий</t>
  </si>
  <si>
    <t>3.4.1.1.Cреднесписочная численность работников в организациях, не относящихся к субъектам малого предпринимательства</t>
  </si>
  <si>
    <t>3.4.2. Количество наемных работников субъектов малого и среднего предпринимательства, занятых в сфере индивидуальной предпринимательской деятельности</t>
  </si>
  <si>
    <r>
      <t xml:space="preserve">4. Фонд начисленной заработной платы - всего </t>
    </r>
    <r>
      <rPr>
        <sz val="12"/>
        <rFont val="Times New Roman"/>
        <family val="1"/>
        <charset val="204"/>
      </rPr>
      <t>(по полному кругу)*</t>
    </r>
  </si>
  <si>
    <t xml:space="preserve">     в том числе:</t>
  </si>
  <si>
    <t>4.1. Фонд начисленной заработной платы в организациях, не относящихся к субъектам малого предпринимательства, и малых предприятий</t>
  </si>
  <si>
    <t>4.1.1. Фонд начисленной заработной платы в организациях, не относящихся к субъектам малого предпринимательства</t>
  </si>
  <si>
    <t>5. Среднемесячная начисленная заработная плата работников (по полному кругу)</t>
  </si>
  <si>
    <t>руб.</t>
  </si>
  <si>
    <t xml:space="preserve">      в том числе:</t>
  </si>
  <si>
    <t>5.1. Среднемесячная начисленная заработная плата работников в организациях, не относящихся к субъектам малого предпринимательства, и малых предприятий</t>
  </si>
  <si>
    <t>5.1.1. Среднемесячная начисленная заработная плата работников в организациях, не относящихся к субъектам малого предпринимательства</t>
  </si>
  <si>
    <r>
      <t xml:space="preserve">6. Численность безработных </t>
    </r>
    <r>
      <rPr>
        <sz val="12"/>
        <rFont val="Times New Roman"/>
        <family val="1"/>
        <charset val="204"/>
      </rPr>
      <t>(зарегистрированных в службе занятости на конец года)</t>
    </r>
  </si>
  <si>
    <t xml:space="preserve">7. Уровень регистрируемой безработицы </t>
  </si>
  <si>
    <t>по состоянию на конец года</t>
  </si>
  <si>
    <t>в среднем за год</t>
  </si>
  <si>
    <t>Примечания:
статотчетность:
формы: № 1-Т (год) - сведения о численности и заработной плате работников; № П-4 (месячная) - сведения  о численности, заработной плате и движении работников; ПМ (за январь-декабрь отчетного года); МП (микро) (за отчётный год)</t>
  </si>
  <si>
    <t>* - Фонд начисленной заработной платы должен учитывать информацию по полному кругу организаций, а также оценку фонда начисленной заработной платы наемных работников, занятых у индивидуальных предпринимателей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</si>
</sst>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.0"/>
    <numFmt numFmtId="177" formatCode="_-* #,##0\ &quot;₽&quot;_-;\-* #,##0\ &quot;₽&quot;_-;_-* \-\ &quot;₽&quot;_-;_-@_-"/>
    <numFmt numFmtId="178" formatCode="_-* #,##0.00\ &quot;₽&quot;_-;\-* #,##0.00\ &quot;₽&quot;_-;_-* \-??\ &quot;₽&quot;_-;_-@_-"/>
    <numFmt numFmtId="43" formatCode="_-* #,##0.00_-;\-* #,##0.00_-;_-* &quot;-&quot;??_-;_-@_-"/>
  </numFmts>
  <fonts count="51">
    <font>
      <sz val="10"/>
      <name val="Times New Roman Cyr"/>
      <charset val="204"/>
    </font>
    <font>
      <sz val="12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0"/>
      <name val="Times New Roman Cyr"/>
      <family val="2"/>
      <charset val="204"/>
    </font>
    <font>
      <b/>
      <sz val="12"/>
      <name val="Times New Roman Cyr"/>
      <family val="2"/>
      <charset val="204"/>
    </font>
    <font>
      <sz val="14"/>
      <name val="Times New Roman"/>
      <family val="1"/>
      <charset val="204"/>
    </font>
    <font>
      <sz val="12"/>
      <name val="Times New Roman CYR"/>
      <family val="2"/>
      <charset val="204"/>
    </font>
    <font>
      <sz val="14"/>
      <name val="Times New Roman CYR"/>
      <family val="2"/>
      <charset val="204"/>
    </font>
    <font>
      <b/>
      <sz val="14"/>
      <name val="Times New Roman"/>
      <family val="1"/>
      <charset val="204"/>
    </font>
    <font>
      <sz val="11"/>
      <name val="Times New Roman Cyr"/>
      <family val="2"/>
      <charset val="204"/>
    </font>
    <font>
      <sz val="14"/>
      <name val="Times New Roman"/>
      <family val="2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sz val="10"/>
      <name val="Times New Roman"/>
      <charset val="204"/>
    </font>
    <font>
      <b/>
      <i/>
      <sz val="12"/>
      <name val="Times New Roman"/>
      <charset val="204"/>
    </font>
    <font>
      <sz val="11"/>
      <name val="Times New Roman Cyr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0" fillId="6" borderId="0" applyNumberFormat="0" applyBorder="0" applyAlignment="0" applyProtection="0">
      <alignment vertical="center"/>
    </xf>
    <xf numFmtId="177" fontId="33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6" fillId="12" borderId="1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14" borderId="1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44" fillId="23" borderId="20" applyNumberFormat="0" applyAlignment="0" applyProtection="0">
      <alignment vertical="center"/>
    </xf>
    <xf numFmtId="0" fontId="47" fillId="12" borderId="16" applyNumberFormat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189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distributed" wrapText="1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176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distributed"/>
    </xf>
    <xf numFmtId="0" fontId="3" fillId="0" borderId="7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distributed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vertical="distributed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7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0" fontId="9" fillId="0" borderId="2" xfId="0" applyFont="1" applyFill="1" applyBorder="1" applyAlignment="1"/>
    <xf numFmtId="0" fontId="12" fillId="0" borderId="2" xfId="0" applyFont="1" applyFill="1" applyBorder="1" applyAlignment="1">
      <alignment wrapText="1"/>
    </xf>
    <xf numFmtId="1" fontId="9" fillId="0" borderId="2" xfId="0" applyNumberFormat="1" applyFont="1" applyFill="1" applyBorder="1" applyAlignment="1"/>
    <xf numFmtId="0" fontId="9" fillId="0" borderId="2" xfId="0" applyFont="1" applyFill="1" applyBorder="1" applyAlignment="1">
      <alignment horizontal="left" wrapText="1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1" fontId="9" fillId="0" borderId="2" xfId="0" applyNumberFormat="1" applyFont="1" applyFill="1" applyBorder="1" applyAlignment="1">
      <alignment horizontal="center"/>
    </xf>
    <xf numFmtId="176" fontId="9" fillId="0" borderId="2" xfId="0" applyNumberFormat="1" applyFont="1" applyFill="1" applyBorder="1" applyAlignment="1"/>
    <xf numFmtId="0" fontId="13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/>
    <xf numFmtId="0" fontId="12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distributed"/>
    </xf>
    <xf numFmtId="0" fontId="9" fillId="0" borderId="2" xfId="0" applyFont="1" applyFill="1" applyBorder="1" applyAlignment="1">
      <alignment horizontal="center" vertical="distributed"/>
    </xf>
    <xf numFmtId="0" fontId="12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6" fillId="0" borderId="0" xfId="0" applyFont="1" applyFill="1" applyBorder="1" applyAlignment="1"/>
    <xf numFmtId="0" fontId="17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/>
    <xf numFmtId="0" fontId="18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justify" vertical="center" wrapText="1"/>
    </xf>
    <xf numFmtId="0" fontId="20" fillId="0" borderId="6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/>
    <xf numFmtId="0" fontId="21" fillId="0" borderId="2" xfId="0" applyFont="1" applyFill="1" applyBorder="1" applyAlignment="1">
      <alignment horizontal="center"/>
    </xf>
    <xf numFmtId="176" fontId="19" fillId="0" borderId="2" xfId="0" applyNumberFormat="1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wrapText="1"/>
    </xf>
    <xf numFmtId="176" fontId="18" fillId="0" borderId="2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wrapText="1"/>
    </xf>
    <xf numFmtId="176" fontId="21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 wrapText="1"/>
    </xf>
    <xf numFmtId="0" fontId="23" fillId="0" borderId="2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justify" vertical="center" wrapText="1"/>
    </xf>
    <xf numFmtId="0" fontId="22" fillId="0" borderId="8" xfId="0" applyFont="1" applyFill="1" applyBorder="1" applyAlignment="1">
      <alignment horizontal="justify" vertical="center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0" applyFont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5" fillId="0" borderId="2" xfId="0" applyFont="1" applyBorder="1"/>
    <xf numFmtId="176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distributed"/>
    </xf>
    <xf numFmtId="0" fontId="26" fillId="0" borderId="5" xfId="0" applyFont="1" applyBorder="1" applyAlignment="1">
      <alignment vertical="distributed"/>
    </xf>
    <xf numFmtId="0" fontId="26" fillId="0" borderId="6" xfId="0" applyFont="1" applyBorder="1" applyAlignment="1">
      <alignment vertical="distributed"/>
    </xf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/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left" wrapText="1"/>
    </xf>
    <xf numFmtId="0" fontId="28" fillId="0" borderId="5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6" fillId="0" borderId="5" xfId="0" applyFont="1" applyBorder="1" applyAlignment="1">
      <alignment horizontal="justify" vertical="justify"/>
    </xf>
    <xf numFmtId="0" fontId="26" fillId="0" borderId="6" xfId="0" applyFont="1" applyBorder="1" applyAlignment="1">
      <alignment horizontal="justify" vertical="justify"/>
    </xf>
    <xf numFmtId="176" fontId="25" fillId="0" borderId="2" xfId="0" applyNumberFormat="1" applyFont="1" applyBorder="1"/>
    <xf numFmtId="0" fontId="25" fillId="0" borderId="2" xfId="0" applyFont="1" applyBorder="1" applyAlignment="1">
      <alignment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distributed"/>
    </xf>
    <xf numFmtId="0" fontId="26" fillId="0" borderId="0" xfId="0" applyFont="1"/>
    <xf numFmtId="0" fontId="28" fillId="0" borderId="0" xfId="0" applyFont="1" applyAlignment="1">
      <alignment vertical="distributed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176" fontId="25" fillId="0" borderId="2" xfId="0" applyNumberFormat="1" applyFont="1" applyBorder="1" applyAlignment="1">
      <alignment horizontal="center" vertical="center" wrapText="1"/>
    </xf>
    <xf numFmtId="0" fontId="26" fillId="0" borderId="5" xfId="0" applyFont="1" applyBorder="1"/>
    <xf numFmtId="0" fontId="25" fillId="0" borderId="6" xfId="0" applyFont="1" applyBorder="1" applyAlignment="1">
      <alignment wrapText="1"/>
    </xf>
    <xf numFmtId="0" fontId="25" fillId="0" borderId="6" xfId="0" applyFont="1" applyBorder="1"/>
    <xf numFmtId="0" fontId="25" fillId="0" borderId="8" xfId="0" applyFont="1" applyBorder="1"/>
    <xf numFmtId="0" fontId="26" fillId="0" borderId="2" xfId="0" applyFont="1" applyBorder="1" applyAlignment="1">
      <alignment wrapText="1"/>
    </xf>
    <xf numFmtId="0" fontId="26" fillId="0" borderId="13" xfId="0" applyFont="1" applyBorder="1" applyAlignment="1">
      <alignment horizontal="left" vertical="distributed"/>
    </xf>
    <xf numFmtId="0" fontId="25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6" fillId="0" borderId="2" xfId="0" applyFont="1" applyBorder="1" applyAlignment="1">
      <alignment vertical="distributed"/>
    </xf>
    <xf numFmtId="0" fontId="27" fillId="0" borderId="2" xfId="0" applyFont="1" applyBorder="1" applyAlignment="1">
      <alignment horizontal="center" wrapText="1"/>
    </xf>
    <xf numFmtId="0" fontId="29" fillId="0" borderId="0" xfId="0" applyFont="1"/>
    <xf numFmtId="0" fontId="29" fillId="0" borderId="0" xfId="0" applyFont="1" applyAlignment="1">
      <alignment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347"/>
  <sheetViews>
    <sheetView view="pageBreakPreview" zoomScalePageLayoutView="70" zoomScaleNormal="100" workbookViewId="0">
      <selection activeCell="G156" sqref="G156"/>
    </sheetView>
  </sheetViews>
  <sheetFormatPr defaultColWidth="9" defaultRowHeight="15.75"/>
  <cols>
    <col min="1" max="1" width="38.5" style="129" customWidth="1"/>
    <col min="2" max="2" width="12.6666666666667" style="130" customWidth="1"/>
    <col min="3" max="3" width="11" style="129" customWidth="1"/>
    <col min="4" max="4" width="11.3333333333333" style="129" customWidth="1"/>
    <col min="5" max="5" width="11.1666666666667" style="129" customWidth="1"/>
    <col min="6" max="6" width="11" style="129" customWidth="1"/>
    <col min="7" max="8" width="10.6666666666667" style="129" customWidth="1"/>
    <col min="9" max="9" width="10.8333333333333" style="129" customWidth="1"/>
    <col min="10" max="10" width="10.3333333333333" style="129" customWidth="1"/>
    <col min="11" max="11" width="10.8333333333333" style="129" customWidth="1"/>
    <col min="12" max="16384" width="9.33333333333333" style="129"/>
  </cols>
  <sheetData>
    <row r="1" spans="1:11">
      <c r="A1" s="131"/>
      <c r="B1" s="132"/>
      <c r="C1" s="133" t="s">
        <v>0</v>
      </c>
      <c r="D1" s="133"/>
      <c r="E1" s="133"/>
      <c r="F1" s="133"/>
      <c r="G1" s="133"/>
      <c r="H1" s="133"/>
      <c r="I1" s="133"/>
      <c r="J1" s="133"/>
      <c r="K1" s="133"/>
    </row>
    <row r="2" spans="1:11">
      <c r="A2" s="131" t="s">
        <v>1</v>
      </c>
      <c r="B2" s="132"/>
      <c r="C2" s="131"/>
      <c r="D2" s="131"/>
      <c r="E2" s="131"/>
      <c r="F2" s="131"/>
      <c r="G2" s="131"/>
      <c r="H2" s="131"/>
      <c r="I2" s="131"/>
      <c r="J2" s="131"/>
      <c r="K2" s="131"/>
    </row>
    <row r="3" spans="1:11">
      <c r="A3" s="131"/>
      <c r="B3" s="132"/>
      <c r="C3" s="131"/>
      <c r="D3" s="131"/>
      <c r="E3" s="131"/>
      <c r="F3" s="131"/>
      <c r="G3" s="131"/>
      <c r="H3" s="131"/>
      <c r="I3" s="131"/>
      <c r="J3" s="131"/>
      <c r="K3" s="131"/>
    </row>
    <row r="4" spans="1:11">
      <c r="A4" s="131" t="s">
        <v>2</v>
      </c>
      <c r="B4" s="132"/>
      <c r="C4" s="131"/>
      <c r="D4" s="131"/>
      <c r="E4" s="131"/>
      <c r="F4" s="131"/>
      <c r="G4" s="131"/>
      <c r="H4" s="131"/>
      <c r="I4" s="131"/>
      <c r="J4" s="131"/>
      <c r="K4" s="131"/>
    </row>
    <row r="5" ht="12.75" customHeight="1" spans="1:11">
      <c r="A5" s="131"/>
      <c r="B5" s="132"/>
      <c r="C5" s="131"/>
      <c r="D5" s="131"/>
      <c r="E5" s="131"/>
      <c r="F5" s="131"/>
      <c r="G5" s="131"/>
      <c r="H5" s="131"/>
      <c r="I5" s="131"/>
      <c r="J5" s="131"/>
      <c r="K5" s="131"/>
    </row>
    <row r="6" customHeight="1" spans="1:11">
      <c r="A6" s="134" t="s">
        <v>3</v>
      </c>
      <c r="B6" s="134" t="s">
        <v>4</v>
      </c>
      <c r="C6" s="135" t="s">
        <v>5</v>
      </c>
      <c r="D6" s="135" t="s">
        <v>6</v>
      </c>
      <c r="E6" s="135" t="s">
        <v>7</v>
      </c>
      <c r="F6" s="135" t="s">
        <v>8</v>
      </c>
      <c r="G6" s="135"/>
      <c r="H6" s="135" t="s">
        <v>9</v>
      </c>
      <c r="I6" s="135"/>
      <c r="J6" s="135" t="s">
        <v>10</v>
      </c>
      <c r="K6" s="135"/>
    </row>
    <row r="7" spans="1:11">
      <c r="A7" s="136"/>
      <c r="B7" s="136"/>
      <c r="C7" s="134" t="s">
        <v>11</v>
      </c>
      <c r="D7" s="134" t="s">
        <v>11</v>
      </c>
      <c r="E7" s="134" t="s">
        <v>12</v>
      </c>
      <c r="F7" s="135" t="s">
        <v>13</v>
      </c>
      <c r="G7" s="135"/>
      <c r="H7" s="135" t="s">
        <v>13</v>
      </c>
      <c r="I7" s="135"/>
      <c r="J7" s="135" t="s">
        <v>13</v>
      </c>
      <c r="K7" s="135"/>
    </row>
    <row r="8" ht="66.75" customHeight="1" spans="1:11">
      <c r="A8" s="137"/>
      <c r="B8" s="137"/>
      <c r="C8" s="137"/>
      <c r="D8" s="137"/>
      <c r="E8" s="137"/>
      <c r="F8" s="138" t="s">
        <v>14</v>
      </c>
      <c r="G8" s="138" t="s">
        <v>15</v>
      </c>
      <c r="H8" s="138" t="s">
        <v>14</v>
      </c>
      <c r="I8" s="138" t="s">
        <v>15</v>
      </c>
      <c r="J8" s="138" t="s">
        <v>14</v>
      </c>
      <c r="K8" s="138" t="s">
        <v>15</v>
      </c>
    </row>
    <row r="9" ht="12.75" spans="1:11">
      <c r="A9" s="139" t="s">
        <v>16</v>
      </c>
      <c r="B9" s="140"/>
      <c r="C9" s="140"/>
      <c r="D9" s="140"/>
      <c r="E9" s="140"/>
      <c r="F9" s="140"/>
      <c r="G9" s="140"/>
      <c r="H9" s="140"/>
      <c r="I9" s="140"/>
      <c r="J9" s="140"/>
      <c r="K9" s="164"/>
    </row>
    <row r="10" ht="12.75" spans="1:11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65"/>
    </row>
    <row r="11" ht="10" customHeight="1" spans="1:11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66"/>
    </row>
    <row r="12" spans="1:11">
      <c r="A12" s="145" t="s">
        <v>17</v>
      </c>
      <c r="B12" s="135" t="s">
        <v>18</v>
      </c>
      <c r="C12" s="146">
        <f t="shared" ref="C12:K12" si="0">C17</f>
        <v>296592.1</v>
      </c>
      <c r="D12" s="146">
        <f t="shared" si="0"/>
        <v>316749.3</v>
      </c>
      <c r="E12" s="146">
        <f t="shared" si="0"/>
        <v>448315.3474</v>
      </c>
      <c r="F12" s="146">
        <f t="shared" si="0"/>
        <v>454468.475543065</v>
      </c>
      <c r="G12" s="146">
        <f t="shared" si="0"/>
        <v>483949.692788089</v>
      </c>
      <c r="H12" s="146">
        <f t="shared" si="0"/>
        <v>477373.686710435</v>
      </c>
      <c r="I12" s="146">
        <f t="shared" si="0"/>
        <v>518418.525707228</v>
      </c>
      <c r="J12" s="146">
        <f t="shared" si="0"/>
        <v>501929.78915482</v>
      </c>
      <c r="K12" s="146">
        <f t="shared" si="0"/>
        <v>554803.211515464</v>
      </c>
    </row>
    <row r="13" spans="1:11">
      <c r="A13" s="147" t="s">
        <v>19</v>
      </c>
      <c r="B13" s="135" t="s">
        <v>18</v>
      </c>
      <c r="C13" s="148" t="s">
        <v>20</v>
      </c>
      <c r="D13" s="146">
        <f t="shared" ref="D13:K13" si="1">D18</f>
        <v>316749.3</v>
      </c>
      <c r="E13" s="146">
        <f t="shared" si="1"/>
        <v>380573.3</v>
      </c>
      <c r="F13" s="146">
        <f t="shared" si="1"/>
        <v>376386.9937</v>
      </c>
      <c r="G13" s="146">
        <f t="shared" si="1"/>
        <v>397699.0985</v>
      </c>
      <c r="H13" s="146">
        <f t="shared" si="1"/>
        <v>380150.863637</v>
      </c>
      <c r="I13" s="146">
        <f t="shared" si="1"/>
        <v>412016.266046</v>
      </c>
      <c r="J13" s="146">
        <f t="shared" si="1"/>
        <v>384332.523137007</v>
      </c>
      <c r="K13" s="146">
        <f t="shared" si="1"/>
        <v>425200.786559472</v>
      </c>
    </row>
    <row r="14" spans="1:11">
      <c r="A14" s="147" t="s">
        <v>21</v>
      </c>
      <c r="B14" s="135" t="s">
        <v>22</v>
      </c>
      <c r="C14" s="148"/>
      <c r="D14" s="146">
        <v>93.4</v>
      </c>
      <c r="E14" s="146">
        <v>117.8</v>
      </c>
      <c r="F14" s="146">
        <v>102.5</v>
      </c>
      <c r="G14" s="146">
        <v>103.3</v>
      </c>
      <c r="H14" s="146">
        <v>104</v>
      </c>
      <c r="I14" s="146">
        <v>103.4</v>
      </c>
      <c r="J14" s="146">
        <v>104</v>
      </c>
      <c r="K14" s="146">
        <v>103.7</v>
      </c>
    </row>
    <row r="15" ht="33" customHeight="1" spans="1:11">
      <c r="A15" s="149" t="s">
        <v>23</v>
      </c>
      <c r="B15" s="138" t="s">
        <v>24</v>
      </c>
      <c r="C15" s="148"/>
      <c r="D15" s="146">
        <f t="shared" ref="D15:K15" si="2">D20</f>
        <v>106.79627002877</v>
      </c>
      <c r="E15" s="146">
        <f t="shared" si="2"/>
        <v>120.149689360008</v>
      </c>
      <c r="F15" s="146">
        <f t="shared" si="2"/>
        <v>98.9</v>
      </c>
      <c r="G15" s="146">
        <f t="shared" si="2"/>
        <v>104.5</v>
      </c>
      <c r="H15" s="146">
        <f t="shared" si="2"/>
        <v>101</v>
      </c>
      <c r="I15" s="146">
        <f t="shared" si="2"/>
        <v>103.6</v>
      </c>
      <c r="J15" s="146">
        <f t="shared" si="2"/>
        <v>101.1</v>
      </c>
      <c r="K15" s="146">
        <f t="shared" si="2"/>
        <v>103.2</v>
      </c>
    </row>
    <row r="16" ht="18" customHeight="1" spans="1:11">
      <c r="A16" s="150" t="s">
        <v>25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67"/>
    </row>
    <row r="17" spans="1:11">
      <c r="A17" s="145" t="s">
        <v>17</v>
      </c>
      <c r="B17" s="135" t="s">
        <v>18</v>
      </c>
      <c r="C17" s="146">
        <f>C23+C28+C33+C38+C43+C48</f>
        <v>296592.1</v>
      </c>
      <c r="D17" s="146">
        <f>D18</f>
        <v>316749.3</v>
      </c>
      <c r="E17" s="146">
        <f>D17*E19*E20/10000</f>
        <v>448315.3474</v>
      </c>
      <c r="F17" s="146">
        <f>E17*F19*F20/10000</f>
        <v>454468.475543065</v>
      </c>
      <c r="G17" s="146">
        <f>E17*G19*G20/10000</f>
        <v>483949.692788089</v>
      </c>
      <c r="H17" s="146">
        <f>F17*H19*H20/10000</f>
        <v>477373.686710435</v>
      </c>
      <c r="I17" s="146">
        <f>G17*I19*I20/10000</f>
        <v>518418.525707228</v>
      </c>
      <c r="J17" s="146">
        <f>H17*J19*J20/10000</f>
        <v>501929.78915482</v>
      </c>
      <c r="K17" s="146">
        <f>I17*K19*K20/10000</f>
        <v>554803.211515464</v>
      </c>
    </row>
    <row r="18" spans="1:11">
      <c r="A18" s="147" t="s">
        <v>19</v>
      </c>
      <c r="B18" s="135" t="s">
        <v>18</v>
      </c>
      <c r="C18" s="146" t="s">
        <v>20</v>
      </c>
      <c r="D18" s="146">
        <f t="shared" ref="D18:K18" si="3">D24+D29+D34+D39+D44+D49</f>
        <v>316749.3</v>
      </c>
      <c r="E18" s="146">
        <f t="shared" si="3"/>
        <v>380573.3</v>
      </c>
      <c r="F18" s="146">
        <f t="shared" si="3"/>
        <v>376386.9937</v>
      </c>
      <c r="G18" s="146">
        <f t="shared" si="3"/>
        <v>397699.0985</v>
      </c>
      <c r="H18" s="146">
        <f t="shared" si="3"/>
        <v>380150.863637</v>
      </c>
      <c r="I18" s="146">
        <f t="shared" si="3"/>
        <v>412016.266046</v>
      </c>
      <c r="J18" s="146">
        <f t="shared" si="3"/>
        <v>384332.523137007</v>
      </c>
      <c r="K18" s="146">
        <f t="shared" si="3"/>
        <v>425200.786559472</v>
      </c>
    </row>
    <row r="19" spans="1:11">
      <c r="A19" s="147" t="s">
        <v>21</v>
      </c>
      <c r="B19" s="135" t="s">
        <v>22</v>
      </c>
      <c r="C19" s="146"/>
      <c r="D19" s="146">
        <v>93.4</v>
      </c>
      <c r="E19" s="146">
        <v>117.8</v>
      </c>
      <c r="F19" s="146">
        <v>102.5</v>
      </c>
      <c r="G19" s="146">
        <v>103.3</v>
      </c>
      <c r="H19" s="146">
        <v>104</v>
      </c>
      <c r="I19" s="146">
        <v>103.4</v>
      </c>
      <c r="J19" s="146">
        <v>104</v>
      </c>
      <c r="K19" s="146">
        <v>103.7</v>
      </c>
    </row>
    <row r="20" ht="31" customHeight="1" spans="1:11">
      <c r="A20" s="149" t="s">
        <v>23</v>
      </c>
      <c r="B20" s="152" t="s">
        <v>24</v>
      </c>
      <c r="C20" s="146"/>
      <c r="D20" s="146">
        <f>D18/C17*100</f>
        <v>106.79627002877</v>
      </c>
      <c r="E20" s="146">
        <f>E18/D18*100</f>
        <v>120.149689360008</v>
      </c>
      <c r="F20" s="146">
        <f>F18/E18*100</f>
        <v>98.9</v>
      </c>
      <c r="G20" s="146">
        <f>G18/E18*100</f>
        <v>104.5</v>
      </c>
      <c r="H20" s="146">
        <f>H18/F18*100</f>
        <v>101</v>
      </c>
      <c r="I20" s="146">
        <f>I18/G18*100</f>
        <v>103.6</v>
      </c>
      <c r="J20" s="146">
        <f>J18/H18*100</f>
        <v>101.1</v>
      </c>
      <c r="K20" s="146">
        <f>K18/I18*100</f>
        <v>103.2</v>
      </c>
    </row>
    <row r="21" spans="1:11">
      <c r="A21" s="153" t="s">
        <v>26</v>
      </c>
      <c r="B21" s="154"/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1">
      <c r="A22" s="145" t="s">
        <v>27</v>
      </c>
      <c r="B22" s="154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1">
      <c r="A23" s="145" t="s">
        <v>17</v>
      </c>
      <c r="B23" s="135" t="s">
        <v>18</v>
      </c>
      <c r="C23" s="146">
        <v>10280</v>
      </c>
      <c r="D23" s="146">
        <v>12378</v>
      </c>
      <c r="E23" s="146">
        <f>D23*E25*E26/10000</f>
        <v>12773.2896</v>
      </c>
      <c r="F23" s="146">
        <f>E23*F25*F26/10000</f>
        <v>12948.60299976</v>
      </c>
      <c r="G23" s="146">
        <f>E23*G25*G26/10000</f>
        <v>13788.574523856</v>
      </c>
      <c r="H23" s="146">
        <f>F23*H25*H26/10000</f>
        <v>13601.2125909479</v>
      </c>
      <c r="I23" s="146">
        <f>G23*I25*I26/10000</f>
        <v>14770.6519557431</v>
      </c>
      <c r="J23" s="146">
        <f>H23*J25*J26/10000</f>
        <v>14300.8589666263</v>
      </c>
      <c r="K23" s="146">
        <f>I23*K25*K26/10000</f>
        <v>15807.315392605</v>
      </c>
    </row>
    <row r="24" spans="1:11">
      <c r="A24" s="147" t="s">
        <v>19</v>
      </c>
      <c r="B24" s="135" t="s">
        <v>18</v>
      </c>
      <c r="C24" s="146" t="s">
        <v>20</v>
      </c>
      <c r="D24" s="146">
        <v>12378</v>
      </c>
      <c r="E24" s="146">
        <v>10843.2</v>
      </c>
      <c r="F24" s="146">
        <f>E24*F26/100</f>
        <v>10723.9248</v>
      </c>
      <c r="G24" s="146">
        <f>E24*G26/100</f>
        <v>11331.144</v>
      </c>
      <c r="H24" s="146">
        <f>F24*H26/100</f>
        <v>10831.164048</v>
      </c>
      <c r="I24" s="146">
        <f>G24*I26/100</f>
        <v>11739.065184</v>
      </c>
      <c r="J24" s="146">
        <f>H24*J26/100</f>
        <v>10950.306852528</v>
      </c>
      <c r="K24" s="146">
        <f>I24*K26/100</f>
        <v>12114.715269888</v>
      </c>
    </row>
    <row r="25" spans="1:11">
      <c r="A25" s="147" t="s">
        <v>21</v>
      </c>
      <c r="B25" s="135" t="s">
        <v>22</v>
      </c>
      <c r="C25" s="146"/>
      <c r="D25" s="146">
        <v>93.4</v>
      </c>
      <c r="E25" s="146">
        <v>117.8</v>
      </c>
      <c r="F25" s="146">
        <v>102.5</v>
      </c>
      <c r="G25" s="146">
        <v>103.3</v>
      </c>
      <c r="H25" s="146">
        <v>104</v>
      </c>
      <c r="I25" s="146">
        <v>103.4</v>
      </c>
      <c r="J25" s="146">
        <v>104</v>
      </c>
      <c r="K25" s="146">
        <v>103.7</v>
      </c>
    </row>
    <row r="26" ht="23.25" customHeight="1" spans="1:11">
      <c r="A26" s="149" t="s">
        <v>23</v>
      </c>
      <c r="B26" s="154" t="s">
        <v>24</v>
      </c>
      <c r="C26" s="146"/>
      <c r="D26" s="146">
        <f>D24/C23*100</f>
        <v>120.408560311284</v>
      </c>
      <c r="E26" s="146">
        <f>E24/D24*100</f>
        <v>87.6005816771692</v>
      </c>
      <c r="F26" s="146">
        <v>98.9</v>
      </c>
      <c r="G26" s="146">
        <v>104.5</v>
      </c>
      <c r="H26" s="146">
        <v>101</v>
      </c>
      <c r="I26" s="146">
        <v>103.6</v>
      </c>
      <c r="J26" s="146">
        <v>101.1</v>
      </c>
      <c r="K26" s="146">
        <v>103.2</v>
      </c>
    </row>
    <row r="27" ht="17" customHeight="1" spans="1:11">
      <c r="A27" s="145" t="s">
        <v>28</v>
      </c>
      <c r="B27" s="154"/>
      <c r="C27" s="146"/>
      <c r="D27" s="146"/>
      <c r="E27" s="146"/>
      <c r="F27" s="146"/>
      <c r="G27" s="146"/>
      <c r="H27" s="146"/>
      <c r="I27" s="146"/>
      <c r="J27" s="146"/>
      <c r="K27" s="146"/>
    </row>
    <row r="28" ht="17" customHeight="1" spans="1:11">
      <c r="A28" s="145" t="s">
        <v>17</v>
      </c>
      <c r="B28" s="135" t="s">
        <v>18</v>
      </c>
      <c r="C28" s="146">
        <v>13669</v>
      </c>
      <c r="D28" s="146">
        <v>14987</v>
      </c>
      <c r="E28" s="146">
        <f>D28*E30*E31/10000</f>
        <v>25744.4832</v>
      </c>
      <c r="F28" s="146">
        <f>E28*F30*F31/10000</f>
        <v>26097.82623192</v>
      </c>
      <c r="G28" s="146">
        <f>E28*G30*G31/10000</f>
        <v>27790.783447152</v>
      </c>
      <c r="H28" s="146">
        <f>F28*H30*H31/10000</f>
        <v>27413.1566740088</v>
      </c>
      <c r="I28" s="146">
        <f>G28*I30*I31/10000</f>
        <v>29770.154207392</v>
      </c>
      <c r="J28" s="146">
        <f>H28*J30*J31/10000</f>
        <v>28823.2894533198</v>
      </c>
      <c r="K28" s="146">
        <f>I28*K30*K31/10000</f>
        <v>31859.5427102836</v>
      </c>
    </row>
    <row r="29" ht="17" customHeight="1" spans="1:11">
      <c r="A29" s="147" t="s">
        <v>19</v>
      </c>
      <c r="B29" s="135" t="s">
        <v>18</v>
      </c>
      <c r="C29" s="146" t="s">
        <v>20</v>
      </c>
      <c r="D29" s="146">
        <f>D28</f>
        <v>14987</v>
      </c>
      <c r="E29" s="146">
        <v>21854.4</v>
      </c>
      <c r="F29" s="146">
        <f>E29*F31/100</f>
        <v>21614.0016</v>
      </c>
      <c r="G29" s="146">
        <f>E29*G31/100</f>
        <v>22837.848</v>
      </c>
      <c r="H29" s="146">
        <f>F29*H31/100</f>
        <v>21830.141616</v>
      </c>
      <c r="I29" s="146">
        <f>G29*I31/100</f>
        <v>23660.010528</v>
      </c>
      <c r="J29" s="146">
        <f>H29*J31/100</f>
        <v>22070.273173776</v>
      </c>
      <c r="K29" s="146">
        <f>I29*K31/100</f>
        <v>24417.130864896</v>
      </c>
    </row>
    <row r="30" ht="17" customHeight="1" spans="1:11">
      <c r="A30" s="147" t="s">
        <v>21</v>
      </c>
      <c r="B30" s="135" t="s">
        <v>22</v>
      </c>
      <c r="C30" s="146"/>
      <c r="D30" s="146">
        <v>93.4</v>
      </c>
      <c r="E30" s="146">
        <v>117.8</v>
      </c>
      <c r="F30" s="146">
        <v>102.5</v>
      </c>
      <c r="G30" s="146">
        <v>103.3</v>
      </c>
      <c r="H30" s="146">
        <v>104</v>
      </c>
      <c r="I30" s="146">
        <v>103.4</v>
      </c>
      <c r="J30" s="146">
        <v>104</v>
      </c>
      <c r="K30" s="146">
        <v>103.7</v>
      </c>
    </row>
    <row r="31" ht="17" customHeight="1" spans="1:11">
      <c r="A31" s="149" t="s">
        <v>23</v>
      </c>
      <c r="B31" s="138" t="s">
        <v>24</v>
      </c>
      <c r="C31" s="146"/>
      <c r="D31" s="146">
        <f>D29/C28*100</f>
        <v>109.642256200161</v>
      </c>
      <c r="E31" s="146">
        <f>E29/D29*100</f>
        <v>145.822379395476</v>
      </c>
      <c r="F31" s="146">
        <v>98.9</v>
      </c>
      <c r="G31" s="146">
        <v>104.5</v>
      </c>
      <c r="H31" s="146">
        <v>101</v>
      </c>
      <c r="I31" s="146">
        <v>103.6</v>
      </c>
      <c r="J31" s="146">
        <v>101.1</v>
      </c>
      <c r="K31" s="146">
        <v>103.2</v>
      </c>
    </row>
    <row r="32" ht="17" customHeight="1" spans="1:11">
      <c r="A32" s="145" t="s">
        <v>29</v>
      </c>
      <c r="B32" s="154"/>
      <c r="C32" s="146"/>
      <c r="D32" s="146"/>
      <c r="E32" s="146"/>
      <c r="F32" s="146"/>
      <c r="G32" s="146"/>
      <c r="H32" s="146"/>
      <c r="I32" s="146"/>
      <c r="J32" s="146"/>
      <c r="K32" s="146"/>
    </row>
    <row r="33" ht="17" customHeight="1" spans="1:11">
      <c r="A33" s="145" t="s">
        <v>17</v>
      </c>
      <c r="B33" s="135" t="s">
        <v>18</v>
      </c>
      <c r="C33" s="146">
        <v>3603.1</v>
      </c>
      <c r="D33" s="146">
        <v>4271</v>
      </c>
      <c r="E33" s="146">
        <f>D33*E35*E36/10000</f>
        <v>4293.6922</v>
      </c>
      <c r="F33" s="146">
        <f>E33*F35*F36/10000</f>
        <v>4352.623125445</v>
      </c>
      <c r="G33" s="146">
        <f>E33*G35*G36/10000</f>
        <v>4634.976324517</v>
      </c>
      <c r="H33" s="146">
        <f>F33*H35*H36/10000</f>
        <v>4571.99533096743</v>
      </c>
      <c r="I33" s="146">
        <f>G33*I35*I36/10000</f>
        <v>4965.0978782544</v>
      </c>
      <c r="J33" s="146">
        <f>H33*J35*J36/10000</f>
        <v>4807.17877079239</v>
      </c>
      <c r="K33" s="146">
        <f>I33*K35*K36/10000</f>
        <v>5313.56830774181</v>
      </c>
    </row>
    <row r="34" ht="17" customHeight="1" spans="1:11">
      <c r="A34" s="147" t="s">
        <v>19</v>
      </c>
      <c r="B34" s="135" t="s">
        <v>18</v>
      </c>
      <c r="C34" s="146" t="s">
        <v>20</v>
      </c>
      <c r="D34" s="146">
        <v>4271</v>
      </c>
      <c r="E34" s="146">
        <v>3644.9</v>
      </c>
      <c r="F34" s="146">
        <f>E34*F36/100</f>
        <v>3604.8061</v>
      </c>
      <c r="G34" s="146">
        <f>E34*G36/100</f>
        <v>3808.9205</v>
      </c>
      <c r="H34" s="146">
        <f>F34*H36/100</f>
        <v>3640.854161</v>
      </c>
      <c r="I34" s="146">
        <f>G34*I36/100</f>
        <v>3946.041638</v>
      </c>
      <c r="J34" s="146">
        <f>H34*J36/100</f>
        <v>3680.903556771</v>
      </c>
      <c r="K34" s="146">
        <f>I34*K36/100</f>
        <v>4072.314970416</v>
      </c>
    </row>
    <row r="35" ht="17" customHeight="1" spans="1:11">
      <c r="A35" s="147" t="s">
        <v>21</v>
      </c>
      <c r="B35" s="135" t="s">
        <v>22</v>
      </c>
      <c r="C35" s="146"/>
      <c r="D35" s="146">
        <v>93.4</v>
      </c>
      <c r="E35" s="146">
        <v>117.8</v>
      </c>
      <c r="F35" s="146">
        <v>102.5</v>
      </c>
      <c r="G35" s="146">
        <v>103.3</v>
      </c>
      <c r="H35" s="146">
        <v>104</v>
      </c>
      <c r="I35" s="146">
        <v>103.4</v>
      </c>
      <c r="J35" s="146">
        <v>104</v>
      </c>
      <c r="K35" s="146">
        <v>103.7</v>
      </c>
    </row>
    <row r="36" ht="17" customHeight="1" spans="1:11">
      <c r="A36" s="149" t="s">
        <v>23</v>
      </c>
      <c r="B36" s="138" t="s">
        <v>24</v>
      </c>
      <c r="C36" s="146"/>
      <c r="D36" s="146">
        <f>D34/C33*100</f>
        <v>118.536815519969</v>
      </c>
      <c r="E36" s="146">
        <f>E34/D34*100</f>
        <v>85.3406696324046</v>
      </c>
      <c r="F36" s="146">
        <v>98.9</v>
      </c>
      <c r="G36" s="146">
        <v>104.5</v>
      </c>
      <c r="H36" s="146">
        <v>101</v>
      </c>
      <c r="I36" s="146">
        <v>103.6</v>
      </c>
      <c r="J36" s="146">
        <v>101.1</v>
      </c>
      <c r="K36" s="146">
        <v>103.2</v>
      </c>
    </row>
    <row r="37" ht="17" customHeight="1" spans="1:11">
      <c r="A37" s="145" t="s">
        <v>30</v>
      </c>
      <c r="B37" s="154"/>
      <c r="C37" s="146"/>
      <c r="D37" s="146"/>
      <c r="E37" s="146"/>
      <c r="F37" s="146"/>
      <c r="G37" s="146"/>
      <c r="H37" s="146"/>
      <c r="I37" s="146"/>
      <c r="J37" s="146"/>
      <c r="K37" s="146"/>
    </row>
    <row r="38" ht="17" customHeight="1" spans="1:11">
      <c r="A38" s="145" t="s">
        <v>17</v>
      </c>
      <c r="B38" s="135" t="s">
        <v>18</v>
      </c>
      <c r="C38" s="146">
        <v>15960</v>
      </c>
      <c r="D38" s="146">
        <v>14802</v>
      </c>
      <c r="E38" s="146">
        <f>D38*E40*E41/10000</f>
        <v>27273.1738</v>
      </c>
      <c r="F38" s="146">
        <f>E38*F40*F41/10000</f>
        <v>27647.498110405</v>
      </c>
      <c r="G38" s="146">
        <f>E38*G40*G41/10000</f>
        <v>29440.982019493</v>
      </c>
      <c r="H38" s="146">
        <f>F38*H40*H41/10000</f>
        <v>29040.9320151694</v>
      </c>
      <c r="I38" s="146">
        <f>G38*I40*I41/10000</f>
        <v>31537.8865228494</v>
      </c>
      <c r="J38" s="146">
        <f>H38*J40*J41/10000</f>
        <v>30534.7975580297</v>
      </c>
      <c r="K38" s="146">
        <f>I38*K40*K41/10000</f>
        <v>33751.341550569</v>
      </c>
    </row>
    <row r="39" ht="17" customHeight="1" spans="1:11">
      <c r="A39" s="147" t="s">
        <v>19</v>
      </c>
      <c r="B39" s="135" t="s">
        <v>18</v>
      </c>
      <c r="C39" s="146" t="s">
        <v>20</v>
      </c>
      <c r="D39" s="146">
        <v>14802</v>
      </c>
      <c r="E39" s="146">
        <v>23152.1</v>
      </c>
      <c r="F39" s="146">
        <f>E39*F41/100</f>
        <v>22897.4269</v>
      </c>
      <c r="G39" s="146">
        <f>E39*G41/100</f>
        <v>24193.9445</v>
      </c>
      <c r="H39" s="146">
        <f>F39*H41/100</f>
        <v>23126.401169</v>
      </c>
      <c r="I39" s="146">
        <f>G39*I41/100</f>
        <v>25064.926502</v>
      </c>
      <c r="J39" s="146">
        <f>H39*J41/100</f>
        <v>23380.791581859</v>
      </c>
      <c r="K39" s="146">
        <f>I39*K41/100</f>
        <v>25867.004150064</v>
      </c>
    </row>
    <row r="40" ht="17" customHeight="1" spans="1:11">
      <c r="A40" s="147" t="s">
        <v>21</v>
      </c>
      <c r="B40" s="135" t="s">
        <v>22</v>
      </c>
      <c r="C40" s="146"/>
      <c r="D40" s="146">
        <v>93.4</v>
      </c>
      <c r="E40" s="146">
        <v>117.8</v>
      </c>
      <c r="F40" s="146">
        <v>102.5</v>
      </c>
      <c r="G40" s="146">
        <v>103.3</v>
      </c>
      <c r="H40" s="146">
        <v>104</v>
      </c>
      <c r="I40" s="146">
        <v>103.4</v>
      </c>
      <c r="J40" s="146">
        <v>104</v>
      </c>
      <c r="K40" s="146">
        <v>103.7</v>
      </c>
    </row>
    <row r="41" ht="17" customHeight="1" spans="1:11">
      <c r="A41" s="149" t="s">
        <v>23</v>
      </c>
      <c r="B41" s="138" t="s">
        <v>24</v>
      </c>
      <c r="C41" s="146"/>
      <c r="D41" s="146">
        <f>D39/C38*100</f>
        <v>92.7443609022556</v>
      </c>
      <c r="E41" s="146">
        <f>E39/D39*100</f>
        <v>156.411971355222</v>
      </c>
      <c r="F41" s="146">
        <v>98.9</v>
      </c>
      <c r="G41" s="146">
        <v>104.5</v>
      </c>
      <c r="H41" s="146">
        <v>101</v>
      </c>
      <c r="I41" s="146">
        <v>103.6</v>
      </c>
      <c r="J41" s="146">
        <v>101.1</v>
      </c>
      <c r="K41" s="146">
        <v>103.2</v>
      </c>
    </row>
    <row r="42" ht="17" customHeight="1" spans="1:11">
      <c r="A42" s="145" t="s">
        <v>31</v>
      </c>
      <c r="B42" s="154"/>
      <c r="C42" s="148"/>
      <c r="D42" s="148"/>
      <c r="E42" s="148"/>
      <c r="F42" s="148"/>
      <c r="G42" s="148"/>
      <c r="H42" s="148"/>
      <c r="I42" s="148"/>
      <c r="J42" s="148"/>
      <c r="K42" s="148"/>
    </row>
    <row r="43" ht="17" customHeight="1" spans="1:11">
      <c r="A43" s="145" t="s">
        <v>17</v>
      </c>
      <c r="B43" s="135" t="s">
        <v>18</v>
      </c>
      <c r="C43" s="146">
        <v>17960</v>
      </c>
      <c r="D43" s="146">
        <v>13469.2</v>
      </c>
      <c r="E43" s="146">
        <f>D43*E45*E46/10000</f>
        <v>20242.752</v>
      </c>
      <c r="F43" s="146">
        <f>E43*F45*F46/10000</f>
        <v>20520.5837712</v>
      </c>
      <c r="G43" s="146">
        <f>E43*G45*G46/10000</f>
        <v>21851.74714272</v>
      </c>
      <c r="H43" s="146">
        <f>F43*H45*H46/10000</f>
        <v>21554.8211932685</v>
      </c>
      <c r="I43" s="146">
        <f>G43*I45*I46/10000</f>
        <v>23408.1159812131</v>
      </c>
      <c r="J43" s="146">
        <f>H43*J45*J46/10000</f>
        <v>22663.6011954502</v>
      </c>
      <c r="K43" s="146">
        <f>I43*K45*K46/10000</f>
        <v>25050.9911932385</v>
      </c>
    </row>
    <row r="44" ht="17" customHeight="1" spans="1:11">
      <c r="A44" s="147" t="s">
        <v>19</v>
      </c>
      <c r="B44" s="135" t="s">
        <v>18</v>
      </c>
      <c r="C44" s="146" t="s">
        <v>20</v>
      </c>
      <c r="D44" s="146">
        <v>13469.2</v>
      </c>
      <c r="E44" s="146">
        <v>17184</v>
      </c>
      <c r="F44" s="146">
        <f>E44*F46/100</f>
        <v>16994.976</v>
      </c>
      <c r="G44" s="146">
        <f>E44*G46/100</f>
        <v>17957.28</v>
      </c>
      <c r="H44" s="146">
        <f>F44*H46/100</f>
        <v>17164.92576</v>
      </c>
      <c r="I44" s="146">
        <f>G44*I46/100</f>
        <v>18603.74208</v>
      </c>
      <c r="J44" s="146">
        <f>H44*J46/100</f>
        <v>17353.73994336</v>
      </c>
      <c r="K44" s="146">
        <f>I44*K46/100</f>
        <v>19199.06182656</v>
      </c>
    </row>
    <row r="45" ht="17" customHeight="1" spans="1:11">
      <c r="A45" s="147" t="s">
        <v>21</v>
      </c>
      <c r="B45" s="135" t="s">
        <v>22</v>
      </c>
      <c r="C45" s="146"/>
      <c r="D45" s="146">
        <v>93.4</v>
      </c>
      <c r="E45" s="146">
        <v>117.8</v>
      </c>
      <c r="F45" s="146">
        <v>102.5</v>
      </c>
      <c r="G45" s="146">
        <v>103.3</v>
      </c>
      <c r="H45" s="146">
        <v>104</v>
      </c>
      <c r="I45" s="146">
        <v>103.4</v>
      </c>
      <c r="J45" s="146">
        <v>104</v>
      </c>
      <c r="K45" s="146">
        <v>103.7</v>
      </c>
    </row>
    <row r="46" ht="17" customHeight="1" spans="1:11">
      <c r="A46" s="149" t="s">
        <v>23</v>
      </c>
      <c r="B46" s="138" t="s">
        <v>24</v>
      </c>
      <c r="C46" s="146"/>
      <c r="D46" s="146">
        <f>D44/C43*100</f>
        <v>74.9955456570156</v>
      </c>
      <c r="E46" s="146">
        <f>E44/D44*100</f>
        <v>127.579960205506</v>
      </c>
      <c r="F46" s="146">
        <v>98.9</v>
      </c>
      <c r="G46" s="146">
        <v>104.5</v>
      </c>
      <c r="H46" s="146">
        <v>101</v>
      </c>
      <c r="I46" s="146">
        <v>103.6</v>
      </c>
      <c r="J46" s="146">
        <v>101.1</v>
      </c>
      <c r="K46" s="146">
        <v>103.2</v>
      </c>
    </row>
    <row r="47" spans="1:11">
      <c r="A47" s="145" t="s">
        <v>32</v>
      </c>
      <c r="B47" s="154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>
      <c r="A48" s="145" t="s">
        <v>17</v>
      </c>
      <c r="B48" s="135" t="s">
        <v>18</v>
      </c>
      <c r="C48" s="146">
        <v>235120</v>
      </c>
      <c r="D48" s="146">
        <v>256842.1</v>
      </c>
      <c r="E48" s="146">
        <f>D48*E50*E51/10000</f>
        <v>357987.9566</v>
      </c>
      <c r="F48" s="146">
        <f>E48*F50*F51/10000</f>
        <v>362901.341304335</v>
      </c>
      <c r="G48" s="146">
        <f>E48*G50*G51/10000</f>
        <v>386442.629330351</v>
      </c>
      <c r="H48" s="146">
        <f>F48*H50*H51/10000</f>
        <v>381191.568906074</v>
      </c>
      <c r="I48" s="146">
        <f>G48*I50*I51/10000</f>
        <v>413966.619161776</v>
      </c>
      <c r="J48" s="146">
        <f>H48*J50*J51/10000</f>
        <v>400800.063210602</v>
      </c>
      <c r="K48" s="146">
        <f>I48*K50*K51/10000</f>
        <v>443020.452361026</v>
      </c>
    </row>
    <row r="49" spans="1:11">
      <c r="A49" s="147" t="s">
        <v>19</v>
      </c>
      <c r="B49" s="135" t="s">
        <v>18</v>
      </c>
      <c r="C49" s="146" t="s">
        <v>20</v>
      </c>
      <c r="D49" s="146">
        <v>256842.1</v>
      </c>
      <c r="E49" s="146">
        <v>303894.7</v>
      </c>
      <c r="F49" s="146">
        <f>E49*F51/100</f>
        <v>300551.8583</v>
      </c>
      <c r="G49" s="146">
        <f>E49*G51/100</f>
        <v>317569.9615</v>
      </c>
      <c r="H49" s="146">
        <f>F49*H51/100</f>
        <v>303557.376883</v>
      </c>
      <c r="I49" s="146">
        <f>G49*I51/100</f>
        <v>329002.480114</v>
      </c>
      <c r="J49" s="146">
        <f>H49*J51/100</f>
        <v>306896.508028713</v>
      </c>
      <c r="K49" s="146">
        <f>I49*K51/100</f>
        <v>339530.559477648</v>
      </c>
    </row>
    <row r="50" spans="1:11">
      <c r="A50" s="147" t="s">
        <v>21</v>
      </c>
      <c r="B50" s="135" t="s">
        <v>22</v>
      </c>
      <c r="C50" s="146"/>
      <c r="D50" s="146">
        <v>93.4</v>
      </c>
      <c r="E50" s="146">
        <v>117.8</v>
      </c>
      <c r="F50" s="146">
        <v>102.5</v>
      </c>
      <c r="G50" s="146">
        <v>103.3</v>
      </c>
      <c r="H50" s="146">
        <v>104</v>
      </c>
      <c r="I50" s="146">
        <v>103.4</v>
      </c>
      <c r="J50" s="146">
        <v>104</v>
      </c>
      <c r="K50" s="146">
        <v>103.7</v>
      </c>
    </row>
    <row r="51" ht="18.75" customHeight="1" spans="1:11">
      <c r="A51" s="149" t="s">
        <v>23</v>
      </c>
      <c r="B51" s="138" t="s">
        <v>24</v>
      </c>
      <c r="C51" s="146"/>
      <c r="D51" s="146">
        <f>D49/C48*100</f>
        <v>109.238729159578</v>
      </c>
      <c r="E51" s="146">
        <f>E49/D49*100</f>
        <v>118.319660211468</v>
      </c>
      <c r="F51" s="146">
        <v>98.9</v>
      </c>
      <c r="G51" s="146">
        <v>104.5</v>
      </c>
      <c r="H51" s="146">
        <v>101</v>
      </c>
      <c r="I51" s="146">
        <v>103.6</v>
      </c>
      <c r="J51" s="146">
        <v>101.1</v>
      </c>
      <c r="K51" s="146">
        <v>103.2</v>
      </c>
    </row>
    <row r="52" ht="30" customHeight="1" spans="1:11">
      <c r="A52" s="150" t="s">
        <v>33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</row>
    <row r="53" spans="1:11">
      <c r="A53" s="145" t="s">
        <v>17</v>
      </c>
      <c r="B53" s="135" t="s">
        <v>18</v>
      </c>
      <c r="C53" s="146">
        <f>C59+C70+C133</f>
        <v>245662.1</v>
      </c>
      <c r="D53" s="146">
        <f>D59+D70+D133</f>
        <v>273605.3</v>
      </c>
      <c r="E53" s="146">
        <f t="shared" ref="E53:K53" si="4">E59+E70+E133</f>
        <v>327679.6658</v>
      </c>
      <c r="F53" s="146">
        <f t="shared" si="4"/>
        <v>313938.746627668</v>
      </c>
      <c r="G53" s="146">
        <f t="shared" si="4"/>
        <v>339308.666603431</v>
      </c>
      <c r="H53" s="146">
        <f t="shared" si="4"/>
        <v>312417.634364934</v>
      </c>
      <c r="I53" s="146">
        <f t="shared" si="4"/>
        <v>354232.557935617</v>
      </c>
      <c r="J53" s="146">
        <f t="shared" si="4"/>
        <v>319790.826709834</v>
      </c>
      <c r="K53" s="146">
        <f t="shared" si="4"/>
        <v>373006.701068557</v>
      </c>
    </row>
    <row r="54" spans="1:11">
      <c r="A54" s="147" t="str">
        <f>A49</f>
        <v>     в ценах 2020 года</v>
      </c>
      <c r="B54" s="135" t="s">
        <v>18</v>
      </c>
      <c r="C54" s="146" t="s">
        <v>20</v>
      </c>
      <c r="D54" s="146">
        <f>D60+D71+D134</f>
        <v>273605.3</v>
      </c>
      <c r="E54" s="146">
        <f t="shared" ref="E54:K54" si="5">E60+E71+E134</f>
        <v>278166.1</v>
      </c>
      <c r="F54" s="146">
        <f t="shared" si="5"/>
        <v>259888.7895</v>
      </c>
      <c r="G54" s="146">
        <f t="shared" si="5"/>
        <v>278836.3188</v>
      </c>
      <c r="H54" s="146">
        <f t="shared" si="5"/>
        <v>250241.0700783</v>
      </c>
      <c r="I54" s="146">
        <f t="shared" si="5"/>
        <v>281438.4727734</v>
      </c>
      <c r="J54" s="146">
        <f t="shared" si="5"/>
        <v>247494.841997741</v>
      </c>
      <c r="K54" s="146">
        <f t="shared" si="5"/>
        <v>285781.260238558</v>
      </c>
    </row>
    <row r="55" spans="1:11">
      <c r="A55" s="147" t="s">
        <v>21</v>
      </c>
      <c r="B55" s="135" t="s">
        <v>22</v>
      </c>
      <c r="C55" s="146"/>
      <c r="D55" s="146">
        <v>93.4</v>
      </c>
      <c r="E55" s="146">
        <v>117.8</v>
      </c>
      <c r="F55" s="146">
        <v>102.5</v>
      </c>
      <c r="G55" s="146">
        <v>103.3</v>
      </c>
      <c r="H55" s="146">
        <v>104</v>
      </c>
      <c r="I55" s="146">
        <v>103.4</v>
      </c>
      <c r="J55" s="146">
        <v>104</v>
      </c>
      <c r="K55" s="146">
        <v>103.7</v>
      </c>
    </row>
    <row r="56" ht="31.5" spans="1:11">
      <c r="A56" s="155" t="s">
        <v>34</v>
      </c>
      <c r="B56" s="138" t="s">
        <v>24</v>
      </c>
      <c r="C56" s="146"/>
      <c r="D56" s="146">
        <f>D54/C53*100</f>
        <v>111.37464834828</v>
      </c>
      <c r="E56" s="146">
        <f>E54/D54*100</f>
        <v>101.666926773714</v>
      </c>
      <c r="F56" s="146">
        <f>F54/E54*100</f>
        <v>93.4293537206727</v>
      </c>
      <c r="G56" s="146">
        <f>G54/E54*100</f>
        <v>100.240941940804</v>
      </c>
      <c r="H56" s="146">
        <f>H54/F54*100</f>
        <v>96.2877508336311</v>
      </c>
      <c r="I56" s="146">
        <f>I54/G54*100</f>
        <v>100.933219167646</v>
      </c>
      <c r="J56" s="146">
        <f>J54/H54*100</f>
        <v>98.9025670008124</v>
      </c>
      <c r="K56" s="146">
        <f>K54/I54*100</f>
        <v>101.54306816064</v>
      </c>
    </row>
    <row r="57" ht="18" customHeight="1" spans="1:11">
      <c r="A57" s="156" t="s">
        <v>35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</row>
    <row r="58" spans="1:11">
      <c r="A58" s="158" t="s">
        <v>36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</row>
    <row r="59" spans="1:11">
      <c r="A59" s="145" t="s">
        <v>17</v>
      </c>
      <c r="B59" s="135" t="s">
        <v>18</v>
      </c>
      <c r="C59" s="160">
        <f t="shared" ref="C59:K59" si="6">C65</f>
        <v>27775</v>
      </c>
      <c r="D59" s="160">
        <f t="shared" si="6"/>
        <v>46567.7</v>
      </c>
      <c r="E59" s="160">
        <f t="shared" si="6"/>
        <v>57764.1724</v>
      </c>
      <c r="F59" s="160">
        <f t="shared" si="6"/>
        <v>52789.0597595328</v>
      </c>
      <c r="G59" s="160">
        <f t="shared" si="6"/>
        <v>60326.7643801812</v>
      </c>
      <c r="H59" s="160">
        <f t="shared" si="6"/>
        <v>52206.162961668</v>
      </c>
      <c r="I59" s="160">
        <f t="shared" si="6"/>
        <v>65060.122966979</v>
      </c>
      <c r="J59" s="160">
        <f t="shared" si="6"/>
        <v>51789.3489565821</v>
      </c>
      <c r="K59" s="160">
        <f t="shared" si="6"/>
        <v>69693.7699848102</v>
      </c>
    </row>
    <row r="60" spans="1:11">
      <c r="A60" s="147" t="str">
        <f>A54</f>
        <v>     в ценах 2020 года</v>
      </c>
      <c r="B60" s="135" t="s">
        <v>18</v>
      </c>
      <c r="C60" s="135" t="s">
        <v>20</v>
      </c>
      <c r="D60" s="160">
        <f t="shared" ref="D60:K60" si="7">D66</f>
        <v>46567.7</v>
      </c>
      <c r="E60" s="160">
        <f t="shared" si="7"/>
        <v>49035.8</v>
      </c>
      <c r="F60" s="160">
        <f t="shared" si="7"/>
        <v>46485.9384</v>
      </c>
      <c r="G60" s="160">
        <f t="shared" si="7"/>
        <v>49575.1938</v>
      </c>
      <c r="H60" s="160">
        <f t="shared" si="7"/>
        <v>45835.1352624</v>
      </c>
      <c r="I60" s="160">
        <f t="shared" si="7"/>
        <v>51706.9271334</v>
      </c>
      <c r="J60" s="160">
        <f t="shared" si="7"/>
        <v>45651.7947213504</v>
      </c>
      <c r="K60" s="160">
        <f t="shared" si="7"/>
        <v>53413.2557288022</v>
      </c>
    </row>
    <row r="61" spans="1:11">
      <c r="A61" s="147" t="s">
        <v>21</v>
      </c>
      <c r="B61" s="135" t="s">
        <v>22</v>
      </c>
      <c r="C61" s="135"/>
      <c r="D61" s="146">
        <v>93.4</v>
      </c>
      <c r="E61" s="146">
        <v>117.8</v>
      </c>
      <c r="F61" s="146">
        <v>96.4</v>
      </c>
      <c r="G61" s="146">
        <v>103.3</v>
      </c>
      <c r="H61" s="146">
        <v>100.3</v>
      </c>
      <c r="I61" s="146">
        <v>103.4</v>
      </c>
      <c r="J61" s="146">
        <v>99.6</v>
      </c>
      <c r="K61" s="146">
        <v>103.7</v>
      </c>
    </row>
    <row r="62" ht="31.5" spans="1:11">
      <c r="A62" s="161" t="s">
        <v>34</v>
      </c>
      <c r="B62" s="138" t="s">
        <v>24</v>
      </c>
      <c r="C62" s="135"/>
      <c r="D62" s="146">
        <f>D60/C59*100</f>
        <v>167.660486048605</v>
      </c>
      <c r="E62" s="146">
        <f>E60/D60*100</f>
        <v>105.300025554193</v>
      </c>
      <c r="F62" s="146">
        <v>94.8</v>
      </c>
      <c r="G62" s="146">
        <v>101.1</v>
      </c>
      <c r="H62" s="146">
        <v>98.6</v>
      </c>
      <c r="I62" s="146">
        <v>104.3</v>
      </c>
      <c r="J62" s="146">
        <v>99.6</v>
      </c>
      <c r="K62" s="146">
        <v>103.3</v>
      </c>
    </row>
    <row r="63" spans="1:11">
      <c r="A63" s="153" t="s">
        <v>26</v>
      </c>
      <c r="B63" s="162"/>
      <c r="C63" s="163"/>
      <c r="D63" s="163"/>
      <c r="E63" s="163"/>
      <c r="F63" s="163"/>
      <c r="G63" s="163"/>
      <c r="H63" s="163"/>
      <c r="I63" s="163"/>
      <c r="J63" s="163"/>
      <c r="K63" s="163"/>
    </row>
    <row r="64" spans="1:11">
      <c r="A64" s="145" t="s">
        <v>37</v>
      </c>
      <c r="B64" s="162"/>
      <c r="C64" s="163"/>
      <c r="D64" s="163"/>
      <c r="E64" s="163"/>
      <c r="F64" s="163"/>
      <c r="G64" s="163"/>
      <c r="H64" s="163"/>
      <c r="I64" s="163"/>
      <c r="J64" s="163"/>
      <c r="K64" s="163"/>
    </row>
    <row r="65" spans="1:11">
      <c r="A65" s="145" t="s">
        <v>17</v>
      </c>
      <c r="B65" s="135" t="s">
        <v>18</v>
      </c>
      <c r="C65" s="146">
        <v>27775</v>
      </c>
      <c r="D65" s="146">
        <v>46567.7</v>
      </c>
      <c r="E65" s="146">
        <f>D65*E67*E68/10000</f>
        <v>57764.1724</v>
      </c>
      <c r="F65" s="146">
        <f>E65*F67*F68/10000</f>
        <v>52789.0597595328</v>
      </c>
      <c r="G65" s="146">
        <f>E65*G67*G68/10000</f>
        <v>60326.7643801812</v>
      </c>
      <c r="H65" s="146">
        <f>F65*H67*H68/10000</f>
        <v>52206.162961668</v>
      </c>
      <c r="I65" s="146">
        <f>G65*I67*I68/10000</f>
        <v>65060.122966979</v>
      </c>
      <c r="J65" s="146">
        <f>H65*J67*J68/10000</f>
        <v>51789.3489565821</v>
      </c>
      <c r="K65" s="146">
        <f>I65*K67*K68/10000</f>
        <v>69693.7699848102</v>
      </c>
    </row>
    <row r="66" spans="1:11">
      <c r="A66" s="147" t="str">
        <f>A60</f>
        <v>     в ценах 2020 года</v>
      </c>
      <c r="B66" s="135" t="s">
        <v>18</v>
      </c>
      <c r="C66" s="146" t="s">
        <v>20</v>
      </c>
      <c r="D66" s="146">
        <v>46567.7</v>
      </c>
      <c r="E66" s="146">
        <v>49035.8</v>
      </c>
      <c r="F66" s="146">
        <f>E66*F68/100</f>
        <v>46485.9384</v>
      </c>
      <c r="G66" s="146">
        <f>E66*G68/100</f>
        <v>49575.1938</v>
      </c>
      <c r="H66" s="146">
        <f>F66*H68/100</f>
        <v>45835.1352624</v>
      </c>
      <c r="I66" s="146">
        <f>G66*I68/100</f>
        <v>51706.9271334</v>
      </c>
      <c r="J66" s="146">
        <f>H66*J68/100</f>
        <v>45651.7947213504</v>
      </c>
      <c r="K66" s="146">
        <f>I66*K68/100</f>
        <v>53413.2557288022</v>
      </c>
    </row>
    <row r="67" spans="1:11">
      <c r="A67" s="147" t="s">
        <v>21</v>
      </c>
      <c r="B67" s="135" t="s">
        <v>22</v>
      </c>
      <c r="C67" s="146"/>
      <c r="D67" s="146">
        <v>93.4</v>
      </c>
      <c r="E67" s="146">
        <v>117.8</v>
      </c>
      <c r="F67" s="146">
        <v>96.4</v>
      </c>
      <c r="G67" s="146">
        <v>103.3</v>
      </c>
      <c r="H67" s="146">
        <v>100.3</v>
      </c>
      <c r="I67" s="146">
        <v>103.4</v>
      </c>
      <c r="J67" s="146">
        <v>99.6</v>
      </c>
      <c r="K67" s="146">
        <v>103.7</v>
      </c>
    </row>
    <row r="68" ht="23.25" customHeight="1" spans="1:11">
      <c r="A68" s="149" t="s">
        <v>23</v>
      </c>
      <c r="B68" s="154" t="s">
        <v>24</v>
      </c>
      <c r="C68" s="146"/>
      <c r="D68" s="146">
        <f>D66/C65*100</f>
        <v>167.660486048605</v>
      </c>
      <c r="E68" s="146">
        <f>E66/D66*100</f>
        <v>105.300025554193</v>
      </c>
      <c r="F68" s="146">
        <v>94.8</v>
      </c>
      <c r="G68" s="146">
        <v>101.1</v>
      </c>
      <c r="H68" s="146">
        <v>98.6</v>
      </c>
      <c r="I68" s="146">
        <v>104.3</v>
      </c>
      <c r="J68" s="146">
        <v>99.6</v>
      </c>
      <c r="K68" s="146">
        <v>103.3</v>
      </c>
    </row>
    <row r="69" spans="1:11">
      <c r="A69" s="168" t="s">
        <v>38</v>
      </c>
      <c r="B69" s="132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1:11">
      <c r="A70" s="145" t="s">
        <v>17</v>
      </c>
      <c r="B70" s="135" t="s">
        <v>18</v>
      </c>
      <c r="C70" s="146">
        <f>C75+C91+C96+C122+C127</f>
        <v>212877.1</v>
      </c>
      <c r="D70" s="146">
        <f>D75+D91+D96+D122+D127</f>
        <v>220708.6</v>
      </c>
      <c r="E70" s="146">
        <f t="shared" ref="E70:K70" si="8">E75+E91+E96+E122+E127</f>
        <v>263264.741</v>
      </c>
      <c r="F70" s="146">
        <f t="shared" si="8"/>
        <v>254329.739327079</v>
      </c>
      <c r="G70" s="146">
        <f t="shared" si="8"/>
        <v>272077.323857904</v>
      </c>
      <c r="H70" s="146">
        <f t="shared" si="8"/>
        <v>253175.467924109</v>
      </c>
      <c r="I70" s="146">
        <f t="shared" si="8"/>
        <v>281862.743892674</v>
      </c>
      <c r="J70" s="146">
        <f t="shared" si="8"/>
        <v>260691.351578547</v>
      </c>
      <c r="K70" s="146">
        <f t="shared" si="8"/>
        <v>295664.56009116</v>
      </c>
    </row>
    <row r="71" spans="1:11">
      <c r="A71" s="147" t="str">
        <f>A66</f>
        <v>     в ценах 2020 года</v>
      </c>
      <c r="B71" s="135" t="s">
        <v>18</v>
      </c>
      <c r="C71" s="146" t="s">
        <v>20</v>
      </c>
      <c r="D71" s="146">
        <f>D76+D92+D97+D123+D128</f>
        <v>220708.6</v>
      </c>
      <c r="E71" s="146">
        <f t="shared" ref="E71:K71" si="9">E76+E92+E97+E123+E128</f>
        <v>223484.5</v>
      </c>
      <c r="F71" s="146">
        <f t="shared" si="9"/>
        <v>207836.0923</v>
      </c>
      <c r="G71" s="146">
        <f t="shared" si="9"/>
        <v>223587.096</v>
      </c>
      <c r="H71" s="146">
        <f t="shared" si="9"/>
        <v>198883.7100863</v>
      </c>
      <c r="I71" s="146">
        <f t="shared" si="9"/>
        <v>224012.124408</v>
      </c>
      <c r="J71" s="146">
        <f t="shared" si="9"/>
        <v>196326.34477152</v>
      </c>
      <c r="K71" s="146">
        <f t="shared" si="9"/>
        <v>226597.108486668</v>
      </c>
    </row>
    <row r="72" spans="1:11">
      <c r="A72" s="147" t="s">
        <v>21</v>
      </c>
      <c r="B72" s="135" t="s">
        <v>22</v>
      </c>
      <c r="C72" s="146"/>
      <c r="D72" s="146">
        <v>93.4</v>
      </c>
      <c r="E72" s="146">
        <v>117.8</v>
      </c>
      <c r="F72" s="146">
        <v>103.6</v>
      </c>
      <c r="G72" s="146">
        <v>103.3</v>
      </c>
      <c r="H72" s="146">
        <v>104.3</v>
      </c>
      <c r="I72" s="146">
        <v>103.4</v>
      </c>
      <c r="J72" s="146">
        <v>104.4</v>
      </c>
      <c r="K72" s="146">
        <v>103.7</v>
      </c>
    </row>
    <row r="73" ht="31.5" spans="1:11">
      <c r="A73" s="155" t="s">
        <v>34</v>
      </c>
      <c r="B73" s="138" t="s">
        <v>24</v>
      </c>
      <c r="C73" s="146"/>
      <c r="D73" s="146">
        <f>D71/C70*100</f>
        <v>103.678883261751</v>
      </c>
      <c r="E73" s="146"/>
      <c r="F73" s="146"/>
      <c r="G73" s="146"/>
      <c r="H73" s="146"/>
      <c r="I73" s="146"/>
      <c r="J73" s="146"/>
      <c r="K73" s="146"/>
    </row>
    <row r="74" spans="1:11">
      <c r="A74" s="168" t="s">
        <v>39</v>
      </c>
      <c r="B74" s="132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1:11">
      <c r="A75" s="145" t="s">
        <v>17</v>
      </c>
      <c r="B75" s="135" t="s">
        <v>18</v>
      </c>
      <c r="C75" s="146">
        <f>C81+C86</f>
        <v>18387.6</v>
      </c>
      <c r="D75" s="146">
        <f>D81+D86</f>
        <v>15785.3</v>
      </c>
      <c r="E75" s="146">
        <f t="shared" ref="E75:K75" si="10">E81+E86</f>
        <v>18972.279</v>
      </c>
      <c r="F75" s="146">
        <f t="shared" si="10"/>
        <v>18633.206429712</v>
      </c>
      <c r="G75" s="146">
        <f t="shared" si="10"/>
        <v>19715.954392242</v>
      </c>
      <c r="H75" s="146">
        <f t="shared" si="10"/>
        <v>19414.9998718834</v>
      </c>
      <c r="I75" s="146">
        <f t="shared" si="10"/>
        <v>20630.9324036772</v>
      </c>
      <c r="J75" s="146">
        <f t="shared" si="10"/>
        <v>20269.2598662463</v>
      </c>
      <c r="K75" s="146">
        <f t="shared" si="10"/>
        <v>22057.4994865942</v>
      </c>
    </row>
    <row r="76" spans="1:11">
      <c r="A76" s="147" t="str">
        <f>A71</f>
        <v>     в ценах 2020 года</v>
      </c>
      <c r="B76" s="135" t="s">
        <v>18</v>
      </c>
      <c r="C76" s="146" t="s">
        <v>20</v>
      </c>
      <c r="D76" s="146">
        <f>D82+D87</f>
        <v>15785.3</v>
      </c>
      <c r="E76" s="146">
        <f t="shared" ref="E76:K76" si="11">E82+E87</f>
        <v>16105.5</v>
      </c>
      <c r="F76" s="146">
        <f t="shared" si="11"/>
        <v>15268.014</v>
      </c>
      <c r="G76" s="146">
        <f t="shared" si="11"/>
        <v>16202.133</v>
      </c>
      <c r="H76" s="146">
        <f t="shared" si="11"/>
        <v>15252.745986</v>
      </c>
      <c r="I76" s="146">
        <f t="shared" si="11"/>
        <v>16396.558596</v>
      </c>
      <c r="J76" s="146">
        <f t="shared" si="11"/>
        <v>15252.745986</v>
      </c>
      <c r="K76" s="146">
        <f t="shared" si="11"/>
        <v>16904.851912476</v>
      </c>
    </row>
    <row r="77" spans="1:11">
      <c r="A77" s="147" t="s">
        <v>21</v>
      </c>
      <c r="B77" s="135" t="s">
        <v>22</v>
      </c>
      <c r="C77" s="146"/>
      <c r="D77" s="146">
        <v>93.4</v>
      </c>
      <c r="E77" s="146">
        <v>117.8</v>
      </c>
      <c r="F77" s="146">
        <v>103.6</v>
      </c>
      <c r="G77" s="146">
        <v>103.3</v>
      </c>
      <c r="H77" s="146">
        <v>104.3</v>
      </c>
      <c r="I77" s="146">
        <v>103.4</v>
      </c>
      <c r="J77" s="146">
        <v>104.4</v>
      </c>
      <c r="K77" s="146">
        <v>103.7</v>
      </c>
    </row>
    <row r="78" ht="31.5" spans="1:11">
      <c r="A78" s="149" t="s">
        <v>23</v>
      </c>
      <c r="B78" s="154" t="s">
        <v>24</v>
      </c>
      <c r="C78" s="146"/>
      <c r="D78" s="146">
        <f>D76/C75*100</f>
        <v>85.8475276816985</v>
      </c>
      <c r="E78" s="146">
        <f>E76/D76*100</f>
        <v>102.028469525445</v>
      </c>
      <c r="F78" s="146">
        <f>F76/E76*100</f>
        <v>94.8</v>
      </c>
      <c r="G78" s="146">
        <f>G76/E76*100</f>
        <v>100.6</v>
      </c>
      <c r="H78" s="146">
        <f>H76/F76*100</f>
        <v>99.9</v>
      </c>
      <c r="I78" s="146">
        <f>I76/G76*100</f>
        <v>101.2</v>
      </c>
      <c r="J78" s="146">
        <f>J76/H76*100</f>
        <v>100</v>
      </c>
      <c r="K78" s="146">
        <f>K76/I76*100</f>
        <v>103.1</v>
      </c>
    </row>
    <row r="79" spans="1:11">
      <c r="A79" s="169" t="s">
        <v>26</v>
      </c>
      <c r="B79" s="170"/>
      <c r="C79" s="171"/>
      <c r="D79" s="131"/>
      <c r="E79" s="131"/>
      <c r="F79" s="131"/>
      <c r="G79" s="131"/>
      <c r="H79" s="131"/>
      <c r="I79" s="131"/>
      <c r="J79" s="131"/>
      <c r="K79" s="131"/>
    </row>
    <row r="80" spans="1:11">
      <c r="A80" s="145" t="s">
        <v>40</v>
      </c>
      <c r="B80" s="154"/>
      <c r="C80" s="146"/>
      <c r="D80" s="146"/>
      <c r="E80" s="146"/>
      <c r="F80" s="146"/>
      <c r="G80" s="146"/>
      <c r="H80" s="146"/>
      <c r="I80" s="146"/>
      <c r="J80" s="146"/>
      <c r="K80" s="146"/>
    </row>
    <row r="81" spans="1:11">
      <c r="A81" s="145" t="s">
        <v>17</v>
      </c>
      <c r="B81" s="135" t="s">
        <v>18</v>
      </c>
      <c r="C81" s="146">
        <v>11777.6</v>
      </c>
      <c r="D81" s="146">
        <v>10193.3</v>
      </c>
      <c r="E81" s="146">
        <f>D81*E83*E84/10000</f>
        <v>12378.6596</v>
      </c>
      <c r="F81" s="146">
        <f>E81*F83*F84/10000</f>
        <v>12157.4281956288</v>
      </c>
      <c r="G81" s="146">
        <f>E81*G83*G84/10000</f>
        <v>12863.8782990008</v>
      </c>
      <c r="H81" s="146">
        <f>F81*H83*H84/10000</f>
        <v>12667.5174104328</v>
      </c>
      <c r="I81" s="146">
        <f>G81*I83*I84/10000</f>
        <v>13460.8651631008</v>
      </c>
      <c r="J81" s="146">
        <f>H81*J83*J84/10000</f>
        <v>13224.8881764918</v>
      </c>
      <c r="K81" s="146">
        <f>I81*K83*K84/10000</f>
        <v>14391.6436065338</v>
      </c>
    </row>
    <row r="82" spans="1:11">
      <c r="A82" s="147" t="s">
        <v>19</v>
      </c>
      <c r="B82" s="135" t="s">
        <v>18</v>
      </c>
      <c r="C82" s="146" t="s">
        <v>20</v>
      </c>
      <c r="D82" s="146">
        <v>10193.3</v>
      </c>
      <c r="E82" s="146">
        <v>10508.2</v>
      </c>
      <c r="F82" s="146">
        <f>E82*F84/100</f>
        <v>9961.7736</v>
      </c>
      <c r="G82" s="146">
        <f>E82*G84/100</f>
        <v>10571.2492</v>
      </c>
      <c r="H82" s="146">
        <f>F82*H84/100</f>
        <v>9951.8118264</v>
      </c>
      <c r="I82" s="146">
        <f>G82*I84/100</f>
        <v>10698.1041904</v>
      </c>
      <c r="J82" s="146">
        <f>H82*J84/100</f>
        <v>9951.8118264</v>
      </c>
      <c r="K82" s="146">
        <f>I82*K84/100</f>
        <v>11029.7454203024</v>
      </c>
    </row>
    <row r="83" spans="1:11">
      <c r="A83" s="147" t="s">
        <v>21</v>
      </c>
      <c r="B83" s="135" t="s">
        <v>22</v>
      </c>
      <c r="C83" s="146"/>
      <c r="D83" s="146">
        <v>93.4</v>
      </c>
      <c r="E83" s="146">
        <v>117.8</v>
      </c>
      <c r="F83" s="146">
        <v>103.6</v>
      </c>
      <c r="G83" s="146">
        <v>103.3</v>
      </c>
      <c r="H83" s="146">
        <v>104.3</v>
      </c>
      <c r="I83" s="146">
        <v>103.4</v>
      </c>
      <c r="J83" s="146">
        <v>104.4</v>
      </c>
      <c r="K83" s="146">
        <v>103.7</v>
      </c>
    </row>
    <row r="84" ht="31.5" spans="1:11">
      <c r="A84" s="149" t="s">
        <v>23</v>
      </c>
      <c r="B84" s="154" t="s">
        <v>24</v>
      </c>
      <c r="C84" s="146"/>
      <c r="D84" s="146">
        <f>D82/C81*100</f>
        <v>86.5481931802744</v>
      </c>
      <c r="E84" s="146">
        <f>E82/D82*100</f>
        <v>103.08928413762</v>
      </c>
      <c r="F84" s="146">
        <v>94.8</v>
      </c>
      <c r="G84" s="146">
        <v>100.6</v>
      </c>
      <c r="H84" s="146">
        <v>99.9</v>
      </c>
      <c r="I84" s="146">
        <v>101.2</v>
      </c>
      <c r="J84" s="146">
        <v>100</v>
      </c>
      <c r="K84" s="146">
        <v>103.1</v>
      </c>
    </row>
    <row r="85" spans="1:11">
      <c r="A85" s="145" t="s">
        <v>41</v>
      </c>
      <c r="B85" s="154"/>
      <c r="C85" s="148"/>
      <c r="D85" s="148"/>
      <c r="E85" s="148"/>
      <c r="F85" s="148"/>
      <c r="G85" s="148"/>
      <c r="H85" s="148"/>
      <c r="I85" s="148"/>
      <c r="J85" s="148"/>
      <c r="K85" s="148"/>
    </row>
    <row r="86" spans="1:11">
      <c r="A86" s="145" t="s">
        <v>17</v>
      </c>
      <c r="B86" s="135" t="s">
        <v>18</v>
      </c>
      <c r="C86" s="146">
        <v>6610</v>
      </c>
      <c r="D86" s="146">
        <v>5592</v>
      </c>
      <c r="E86" s="146">
        <f>D86*E88*E89/10000</f>
        <v>6593.6194</v>
      </c>
      <c r="F86" s="146">
        <f>E86*F88*F89/10000</f>
        <v>6475.7782340832</v>
      </c>
      <c r="G86" s="146">
        <f>E86*G88*G89/10000</f>
        <v>6852.0760932412</v>
      </c>
      <c r="H86" s="146">
        <f>F86*H88*H89/10000</f>
        <v>6747.48246145063</v>
      </c>
      <c r="I86" s="146">
        <f>G86*I88*I89/10000</f>
        <v>7170.06724057634</v>
      </c>
      <c r="J86" s="146">
        <f>H86*J88*J89/10000</f>
        <v>7044.37168975446</v>
      </c>
      <c r="K86" s="146">
        <f>I86*K88*K89/10000</f>
        <v>7665.85588006047</v>
      </c>
    </row>
    <row r="87" spans="1:11">
      <c r="A87" s="147" t="s">
        <v>19</v>
      </c>
      <c r="B87" s="135" t="s">
        <v>18</v>
      </c>
      <c r="C87" s="146" t="s">
        <v>20</v>
      </c>
      <c r="D87" s="146">
        <v>5592</v>
      </c>
      <c r="E87" s="146">
        <v>5597.3</v>
      </c>
      <c r="F87" s="146">
        <f>E87*F89/100</f>
        <v>5306.2404</v>
      </c>
      <c r="G87" s="146">
        <f>E87*G89/100</f>
        <v>5630.8838</v>
      </c>
      <c r="H87" s="146">
        <f>F87*H89/100</f>
        <v>5300.9341596</v>
      </c>
      <c r="I87" s="146">
        <f>G87*I89/100</f>
        <v>5698.4544056</v>
      </c>
      <c r="J87" s="146">
        <f>H87*J89/100</f>
        <v>5300.9341596</v>
      </c>
      <c r="K87" s="146">
        <f>I87*K89/100</f>
        <v>5875.1064921736</v>
      </c>
    </row>
    <row r="88" spans="1:11">
      <c r="A88" s="147" t="s">
        <v>21</v>
      </c>
      <c r="B88" s="135" t="s">
        <v>22</v>
      </c>
      <c r="C88" s="146"/>
      <c r="D88" s="146">
        <v>93.4</v>
      </c>
      <c r="E88" s="146">
        <v>117.8</v>
      </c>
      <c r="F88" s="146">
        <v>103.6</v>
      </c>
      <c r="G88" s="146">
        <v>103.3</v>
      </c>
      <c r="H88" s="146">
        <v>104.3</v>
      </c>
      <c r="I88" s="146">
        <v>103.4</v>
      </c>
      <c r="J88" s="146">
        <v>104.4</v>
      </c>
      <c r="K88" s="146">
        <v>103.7</v>
      </c>
    </row>
    <row r="89" ht="31.5" spans="1:11">
      <c r="A89" s="149" t="s">
        <v>23</v>
      </c>
      <c r="B89" s="138" t="s">
        <v>24</v>
      </c>
      <c r="C89" s="146"/>
      <c r="D89" s="146">
        <f>D87/C86*100</f>
        <v>84.5990922844176</v>
      </c>
      <c r="E89" s="146">
        <f>E87/D87*100</f>
        <v>100.094778254649</v>
      </c>
      <c r="F89" s="146">
        <v>94.8</v>
      </c>
      <c r="G89" s="146">
        <v>100.6</v>
      </c>
      <c r="H89" s="146">
        <v>99.9</v>
      </c>
      <c r="I89" s="146">
        <v>101.2</v>
      </c>
      <c r="J89" s="146">
        <v>100</v>
      </c>
      <c r="K89" s="146">
        <v>103.1</v>
      </c>
    </row>
    <row r="90" spans="1:11">
      <c r="A90" s="168" t="s">
        <v>42</v>
      </c>
      <c r="B90" s="132"/>
      <c r="C90" s="131"/>
      <c r="D90" s="131"/>
      <c r="E90" s="131"/>
      <c r="F90" s="131"/>
      <c r="G90" s="131"/>
      <c r="H90" s="131"/>
      <c r="I90" s="131"/>
      <c r="J90" s="131"/>
      <c r="K90" s="131"/>
    </row>
    <row r="91" spans="1:11">
      <c r="A91" s="145" t="s">
        <v>17</v>
      </c>
      <c r="B91" s="135" t="s">
        <v>18</v>
      </c>
      <c r="C91" s="146">
        <v>1106.6</v>
      </c>
      <c r="D91" s="146">
        <v>1066.5</v>
      </c>
      <c r="E91" s="146">
        <f>D91*E93*E94/10000</f>
        <v>1151.495</v>
      </c>
      <c r="F91" s="146">
        <f>E91*F93*F94/10000</f>
        <v>1117.79304434</v>
      </c>
      <c r="G91" s="146">
        <f>E91*G93*G94/10000</f>
        <v>1191.87332367</v>
      </c>
      <c r="H91" s="146">
        <f>F91*H93*H94/10000</f>
        <v>1153.03370564891</v>
      </c>
      <c r="I91" s="146">
        <f>G91*I93*I94/10000</f>
        <v>1242.25619280818</v>
      </c>
      <c r="J91" s="146">
        <f>H91*J93*J94/10000</f>
        <v>1186.91444805569</v>
      </c>
      <c r="K91" s="146">
        <f>I91*K93*K94/10000</f>
        <v>1301.1018686615</v>
      </c>
    </row>
    <row r="92" spans="1:11">
      <c r="A92" s="147" t="str">
        <f>A87</f>
        <v>     в ценах 2020 года</v>
      </c>
      <c r="B92" s="135" t="s">
        <v>18</v>
      </c>
      <c r="C92" s="146" t="s">
        <v>20</v>
      </c>
      <c r="D92" s="146">
        <v>1066.5</v>
      </c>
      <c r="E92" s="146">
        <v>977.5</v>
      </c>
      <c r="F92" s="146">
        <f>E92*F94/100</f>
        <v>915.9175</v>
      </c>
      <c r="G92" s="146">
        <f>E92*G94/100</f>
        <v>979.455</v>
      </c>
      <c r="H92" s="146">
        <f>F92*H94/100</f>
        <v>905.8424075</v>
      </c>
      <c r="I92" s="146">
        <f>G92*I94/100</f>
        <v>987.29064</v>
      </c>
      <c r="J92" s="146">
        <f>H92*J94/100</f>
        <v>893.160613795</v>
      </c>
      <c r="K92" s="146">
        <f>I92*K94/100</f>
        <v>997.1635464</v>
      </c>
    </row>
    <row r="93" spans="1:11">
      <c r="A93" s="147" t="s">
        <v>21</v>
      </c>
      <c r="B93" s="135" t="s">
        <v>22</v>
      </c>
      <c r="C93" s="146"/>
      <c r="D93" s="146">
        <v>93.4</v>
      </c>
      <c r="E93" s="146">
        <v>117.8</v>
      </c>
      <c r="F93" s="146">
        <v>103.6</v>
      </c>
      <c r="G93" s="146">
        <v>103.3</v>
      </c>
      <c r="H93" s="146">
        <v>104.3</v>
      </c>
      <c r="I93" s="146">
        <v>103.4</v>
      </c>
      <c r="J93" s="146">
        <v>104.4</v>
      </c>
      <c r="K93" s="146">
        <v>103.7</v>
      </c>
    </row>
    <row r="94" ht="31.5" spans="1:11">
      <c r="A94" s="149" t="s">
        <v>23</v>
      </c>
      <c r="B94" s="154" t="s">
        <v>24</v>
      </c>
      <c r="C94" s="146"/>
      <c r="D94" s="146">
        <f>D92/C91*100</f>
        <v>96.3762877281764</v>
      </c>
      <c r="E94" s="146">
        <f>E92/D92*100</f>
        <v>91.6549460853258</v>
      </c>
      <c r="F94" s="146">
        <v>93.7</v>
      </c>
      <c r="G94" s="146">
        <v>100.2</v>
      </c>
      <c r="H94" s="146">
        <v>98.9</v>
      </c>
      <c r="I94" s="146">
        <v>100.8</v>
      </c>
      <c r="J94" s="146">
        <v>98.6</v>
      </c>
      <c r="K94" s="146">
        <v>101</v>
      </c>
    </row>
    <row r="95" ht="33.75" customHeight="1" spans="1:11">
      <c r="A95" s="172" t="s">
        <v>43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</row>
    <row r="96" ht="17" customHeight="1" spans="1:11">
      <c r="A96" s="145" t="s">
        <v>17</v>
      </c>
      <c r="B96" s="135" t="s">
        <v>18</v>
      </c>
      <c r="C96" s="146">
        <f>C102+C107+C112+C117</f>
        <v>190689</v>
      </c>
      <c r="D96" s="146">
        <f>D102+D107+D112+D117</f>
        <v>201407</v>
      </c>
      <c r="E96" s="146">
        <f t="shared" ref="E96:K96" si="12">E102+E107+E112+E117</f>
        <v>240429.6822</v>
      </c>
      <c r="F96" s="146">
        <f t="shared" si="12"/>
        <v>231820.376139782</v>
      </c>
      <c r="G96" s="146">
        <f t="shared" si="12"/>
        <v>248363.8617126</v>
      </c>
      <c r="H96" s="146">
        <f t="shared" si="12"/>
        <v>229761.811199661</v>
      </c>
      <c r="I96" s="146">
        <f t="shared" si="12"/>
        <v>257065.041243839</v>
      </c>
      <c r="J96" s="146">
        <f t="shared" si="12"/>
        <v>236286.587114109</v>
      </c>
      <c r="K96" s="146">
        <f t="shared" si="12"/>
        <v>269242.21224756</v>
      </c>
    </row>
    <row r="97" ht="17" customHeight="1" spans="1:11">
      <c r="A97" s="147" t="str">
        <f>A92</f>
        <v>     в ценах 2020 года</v>
      </c>
      <c r="B97" s="135" t="s">
        <v>18</v>
      </c>
      <c r="C97" s="146" t="s">
        <v>20</v>
      </c>
      <c r="D97" s="146">
        <f>D103+D108+D113+D118</f>
        <v>201407</v>
      </c>
      <c r="E97" s="146">
        <f t="shared" ref="E97:K97" si="13">E103+E108+E113+E118</f>
        <v>204099.9</v>
      </c>
      <c r="F97" s="146">
        <f t="shared" si="13"/>
        <v>189404.7072</v>
      </c>
      <c r="G97" s="146">
        <f t="shared" si="13"/>
        <v>204099.9</v>
      </c>
      <c r="H97" s="146">
        <f t="shared" si="13"/>
        <v>180502.6859616</v>
      </c>
      <c r="I97" s="146">
        <f t="shared" si="13"/>
        <v>204303.9999</v>
      </c>
      <c r="J97" s="146">
        <f t="shared" si="13"/>
        <v>177975.648358138</v>
      </c>
      <c r="K97" s="146">
        <f t="shared" si="13"/>
        <v>206347.039899</v>
      </c>
    </row>
    <row r="98" ht="17" customHeight="1" spans="1:11">
      <c r="A98" s="147" t="s">
        <v>21</v>
      </c>
      <c r="B98" s="135" t="s">
        <v>22</v>
      </c>
      <c r="C98" s="146"/>
      <c r="D98" s="146">
        <v>93.4</v>
      </c>
      <c r="E98" s="146">
        <v>117.8</v>
      </c>
      <c r="F98" s="146">
        <v>103.9</v>
      </c>
      <c r="G98" s="146">
        <v>103.3</v>
      </c>
      <c r="H98" s="146">
        <v>104</v>
      </c>
      <c r="I98" s="146">
        <v>103.4</v>
      </c>
      <c r="J98" s="146">
        <v>104.3</v>
      </c>
      <c r="K98" s="146">
        <v>103.7</v>
      </c>
    </row>
    <row r="99" ht="17" customHeight="1" spans="1:11">
      <c r="A99" s="149" t="s">
        <v>23</v>
      </c>
      <c r="B99" s="154" t="s">
        <v>24</v>
      </c>
      <c r="C99" s="146"/>
      <c r="D99" s="146">
        <f>D97/C96*100</f>
        <v>105.620670306101</v>
      </c>
      <c r="E99" s="146">
        <f>E97/D97*100</f>
        <v>101.33704389619</v>
      </c>
      <c r="F99" s="146">
        <f>F97/E97*100</f>
        <v>92.8</v>
      </c>
      <c r="G99" s="146">
        <f>G97/E97*100</f>
        <v>100</v>
      </c>
      <c r="H99" s="146">
        <f>H97/F97*100</f>
        <v>95.3</v>
      </c>
      <c r="I99" s="146">
        <f>I97/G97*100</f>
        <v>100.1</v>
      </c>
      <c r="J99" s="146">
        <f>J97/H97*100</f>
        <v>98.6</v>
      </c>
      <c r="K99" s="146">
        <f>K97/I97*100</f>
        <v>101</v>
      </c>
    </row>
    <row r="100" ht="17" customHeight="1" spans="1:11">
      <c r="A100" s="173" t="s">
        <v>26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</row>
    <row r="101" ht="17" customHeight="1" spans="1:11">
      <c r="A101" s="145" t="s">
        <v>44</v>
      </c>
      <c r="B101" s="154"/>
      <c r="C101" s="145"/>
      <c r="D101" s="174"/>
      <c r="E101" s="174"/>
      <c r="F101" s="174"/>
      <c r="G101" s="174"/>
      <c r="H101" s="174"/>
      <c r="I101" s="174"/>
      <c r="J101" s="174"/>
      <c r="K101" s="174"/>
    </row>
    <row r="102" ht="17" customHeight="1" spans="1:11">
      <c r="A102" s="145" t="s">
        <v>17</v>
      </c>
      <c r="B102" s="135" t="s">
        <v>18</v>
      </c>
      <c r="C102" s="146">
        <v>47756</v>
      </c>
      <c r="D102" s="175">
        <v>44399</v>
      </c>
      <c r="E102" s="175">
        <f>D102*E104*E105/10000</f>
        <v>52369.9926</v>
      </c>
      <c r="F102" s="175">
        <f>E102*F104*F105/10000</f>
        <v>50494.7279049792</v>
      </c>
      <c r="G102" s="175">
        <f>E102*G104*G105/10000</f>
        <v>54098.2023558</v>
      </c>
      <c r="H102" s="175">
        <f>F102*H104*H105/10000</f>
        <v>50046.334721183</v>
      </c>
      <c r="I102" s="175">
        <f>G102*I104*I105/10000</f>
        <v>55993.4787771331</v>
      </c>
      <c r="J102" s="175">
        <f>H102*J104*J105/10000</f>
        <v>51467.5505345951</v>
      </c>
      <c r="K102" s="175">
        <f>I102*K104*K105/10000</f>
        <v>58645.8898668059</v>
      </c>
    </row>
    <row r="103" ht="17" customHeight="1" spans="1:11">
      <c r="A103" s="147" t="s">
        <v>19</v>
      </c>
      <c r="B103" s="135" t="s">
        <v>18</v>
      </c>
      <c r="C103" s="146" t="s">
        <v>20</v>
      </c>
      <c r="D103" s="175">
        <v>44399</v>
      </c>
      <c r="E103" s="175">
        <v>44456.7</v>
      </c>
      <c r="F103" s="175">
        <f>E103*F105/100</f>
        <v>41255.8176</v>
      </c>
      <c r="G103" s="175">
        <f>E103*G105/100</f>
        <v>44456.7</v>
      </c>
      <c r="H103" s="175">
        <f>F103*H105/100</f>
        <v>39316.7941728</v>
      </c>
      <c r="I103" s="175">
        <f>G103*I105/100</f>
        <v>44501.1567</v>
      </c>
      <c r="J103" s="175">
        <f>H103*J105/100</f>
        <v>38766.3590543808</v>
      </c>
      <c r="K103" s="175">
        <f>I103*K105/100</f>
        <v>44946.168267</v>
      </c>
    </row>
    <row r="104" ht="17" customHeight="1" spans="1:11">
      <c r="A104" s="147" t="s">
        <v>21</v>
      </c>
      <c r="B104" s="135" t="s">
        <v>22</v>
      </c>
      <c r="C104" s="146"/>
      <c r="D104" s="146">
        <v>93.4</v>
      </c>
      <c r="E104" s="146">
        <v>117.8</v>
      </c>
      <c r="F104" s="146">
        <v>103.9</v>
      </c>
      <c r="G104" s="146">
        <v>103.3</v>
      </c>
      <c r="H104" s="146">
        <v>104</v>
      </c>
      <c r="I104" s="146">
        <v>103.4</v>
      </c>
      <c r="J104" s="146">
        <v>104.3</v>
      </c>
      <c r="K104" s="146">
        <v>103.7</v>
      </c>
    </row>
    <row r="105" ht="17" customHeight="1" spans="1:11">
      <c r="A105" s="149" t="s">
        <v>23</v>
      </c>
      <c r="B105" s="154" t="s">
        <v>24</v>
      </c>
      <c r="C105" s="146"/>
      <c r="D105" s="175">
        <f>D103/C102*100</f>
        <v>92.9705167937013</v>
      </c>
      <c r="E105" s="175">
        <f>E103/D103*100</f>
        <v>100.129957881934</v>
      </c>
      <c r="F105" s="175">
        <v>92.8</v>
      </c>
      <c r="G105" s="175">
        <v>100</v>
      </c>
      <c r="H105" s="175">
        <v>95.3</v>
      </c>
      <c r="I105" s="175">
        <v>100.1</v>
      </c>
      <c r="J105" s="175">
        <v>98.6</v>
      </c>
      <c r="K105" s="175">
        <v>101</v>
      </c>
    </row>
    <row r="106" ht="17" customHeight="1" spans="1:11">
      <c r="A106" s="145" t="s">
        <v>45</v>
      </c>
      <c r="B106" s="154"/>
      <c r="C106" s="145"/>
      <c r="D106" s="174"/>
      <c r="E106" s="174"/>
      <c r="F106" s="174"/>
      <c r="G106" s="174"/>
      <c r="H106" s="174"/>
      <c r="I106" s="174"/>
      <c r="J106" s="174"/>
      <c r="K106" s="174"/>
    </row>
    <row r="107" ht="17" customHeight="1" spans="1:11">
      <c r="A107" s="145" t="s">
        <v>17</v>
      </c>
      <c r="B107" s="135" t="s">
        <v>18</v>
      </c>
      <c r="C107" s="146">
        <v>14880.4</v>
      </c>
      <c r="D107" s="175">
        <v>11760</v>
      </c>
      <c r="E107" s="175">
        <f>D107*E109*E110/10000</f>
        <v>9289.0012</v>
      </c>
      <c r="F107" s="175">
        <f>E107*F109*F110/10000</f>
        <v>8956.3806450304</v>
      </c>
      <c r="G107" s="175">
        <f>E107*G109*G110/10000</f>
        <v>9595.5382396</v>
      </c>
      <c r="H107" s="175">
        <f>F107*H109*H110/10000</f>
        <v>8876.84798490253</v>
      </c>
      <c r="I107" s="175">
        <f>G107*I109*I110/10000</f>
        <v>9931.70832628615</v>
      </c>
      <c r="J107" s="175">
        <f>H107*J109*J110/10000</f>
        <v>9128.93271397779</v>
      </c>
      <c r="K107" s="175">
        <f>I107*K109*K110/10000</f>
        <v>10402.1733497023</v>
      </c>
    </row>
    <row r="108" ht="17" customHeight="1" spans="1:11">
      <c r="A108" s="147" t="s">
        <v>19</v>
      </c>
      <c r="B108" s="135" t="s">
        <v>18</v>
      </c>
      <c r="C108" s="146" t="s">
        <v>20</v>
      </c>
      <c r="D108" s="175">
        <v>11760</v>
      </c>
      <c r="E108" s="175">
        <v>7885.4</v>
      </c>
      <c r="F108" s="175">
        <f>E108*F110/100</f>
        <v>7317.6512</v>
      </c>
      <c r="G108" s="175">
        <f>E108*G110/100</f>
        <v>7885.4</v>
      </c>
      <c r="H108" s="175">
        <f>F108*H110/100</f>
        <v>6973.7215936</v>
      </c>
      <c r="I108" s="175">
        <f>G108*I110/100</f>
        <v>7893.2854</v>
      </c>
      <c r="J108" s="175">
        <f>H108*J110/100</f>
        <v>6876.0894912896</v>
      </c>
      <c r="K108" s="175">
        <f>I108*K110/100</f>
        <v>7972.218254</v>
      </c>
    </row>
    <row r="109" ht="17" customHeight="1" spans="1:11">
      <c r="A109" s="147" t="s">
        <v>21</v>
      </c>
      <c r="B109" s="135" t="s">
        <v>22</v>
      </c>
      <c r="C109" s="146"/>
      <c r="D109" s="146">
        <v>93.4</v>
      </c>
      <c r="E109" s="146">
        <v>117.8</v>
      </c>
      <c r="F109" s="146">
        <v>103.9</v>
      </c>
      <c r="G109" s="146">
        <v>103.3</v>
      </c>
      <c r="H109" s="146">
        <v>104</v>
      </c>
      <c r="I109" s="146">
        <v>103.4</v>
      </c>
      <c r="J109" s="146">
        <v>104.3</v>
      </c>
      <c r="K109" s="146">
        <v>103.7</v>
      </c>
    </row>
    <row r="110" ht="17" customHeight="1" spans="1:11">
      <c r="A110" s="149" t="s">
        <v>23</v>
      </c>
      <c r="B110" s="138" t="s">
        <v>24</v>
      </c>
      <c r="C110" s="146"/>
      <c r="D110" s="175">
        <f>D108/C107*100</f>
        <v>79.0301335985592</v>
      </c>
      <c r="E110" s="175">
        <f>E108/D108*100</f>
        <v>67.0527210884354</v>
      </c>
      <c r="F110" s="175">
        <v>92.8</v>
      </c>
      <c r="G110" s="175">
        <v>100</v>
      </c>
      <c r="H110" s="175">
        <v>95.3</v>
      </c>
      <c r="I110" s="175">
        <v>100.1</v>
      </c>
      <c r="J110" s="175">
        <v>98.6</v>
      </c>
      <c r="K110" s="175">
        <v>101</v>
      </c>
    </row>
    <row r="111" ht="17" customHeight="1" spans="1:11">
      <c r="A111" s="145" t="s">
        <v>29</v>
      </c>
      <c r="B111" s="154"/>
      <c r="C111" s="145"/>
      <c r="D111" s="174"/>
      <c r="E111" s="174"/>
      <c r="F111" s="174"/>
      <c r="G111" s="174"/>
      <c r="H111" s="174"/>
      <c r="I111" s="174"/>
      <c r="J111" s="174"/>
      <c r="K111" s="174"/>
    </row>
    <row r="112" ht="17" customHeight="1" spans="1:11">
      <c r="A112" s="145" t="s">
        <v>17</v>
      </c>
      <c r="B112" s="135" t="s">
        <v>18</v>
      </c>
      <c r="C112" s="146">
        <v>2200</v>
      </c>
      <c r="D112" s="175">
        <v>2625</v>
      </c>
      <c r="E112" s="175">
        <f>D112*E114*E115/10000</f>
        <v>4388.05</v>
      </c>
      <c r="F112" s="175">
        <f>E112*F114*F115/10000</f>
        <v>4230.9227056</v>
      </c>
      <c r="G112" s="175">
        <f>E112*G114*G115/10000</f>
        <v>4532.85565</v>
      </c>
      <c r="H112" s="175">
        <f>F112*H114*H115/10000</f>
        <v>4193.35211197427</v>
      </c>
      <c r="I112" s="175">
        <f>G112*I114*I115/10000</f>
        <v>4691.6597148421</v>
      </c>
      <c r="J112" s="175">
        <f>H112*J114*J115/10000</f>
        <v>4312.43492525012</v>
      </c>
      <c r="K112" s="175">
        <f>I112*K114*K115/10000</f>
        <v>4913.90363553417</v>
      </c>
    </row>
    <row r="113" ht="17" customHeight="1" spans="1:11">
      <c r="A113" s="147" t="s">
        <v>19</v>
      </c>
      <c r="B113" s="135" t="s">
        <v>18</v>
      </c>
      <c r="C113" s="146" t="s">
        <v>20</v>
      </c>
      <c r="D113" s="175">
        <v>2625</v>
      </c>
      <c r="E113" s="175">
        <v>3725</v>
      </c>
      <c r="F113" s="175">
        <f>E113*F115/100</f>
        <v>3456.8</v>
      </c>
      <c r="G113" s="175">
        <f>E113*G115/100</f>
        <v>3725</v>
      </c>
      <c r="H113" s="175">
        <f>F113*H115/100</f>
        <v>3294.3304</v>
      </c>
      <c r="I113" s="175">
        <f>G113*I115/100</f>
        <v>3728.725</v>
      </c>
      <c r="J113" s="175">
        <f>H113*J115/100</f>
        <v>3248.2097744</v>
      </c>
      <c r="K113" s="175">
        <f>I113*K115/100</f>
        <v>3766.01225</v>
      </c>
    </row>
    <row r="114" ht="17" customHeight="1" spans="1:11">
      <c r="A114" s="147" t="s">
        <v>21</v>
      </c>
      <c r="B114" s="135" t="s">
        <v>22</v>
      </c>
      <c r="C114" s="146"/>
      <c r="D114" s="146">
        <v>93.4</v>
      </c>
      <c r="E114" s="146">
        <v>117.8</v>
      </c>
      <c r="F114" s="146">
        <v>103.9</v>
      </c>
      <c r="G114" s="146">
        <v>103.3</v>
      </c>
      <c r="H114" s="146">
        <v>104</v>
      </c>
      <c r="I114" s="146">
        <v>103.4</v>
      </c>
      <c r="J114" s="146">
        <v>104.3</v>
      </c>
      <c r="K114" s="146">
        <v>103.7</v>
      </c>
    </row>
    <row r="115" ht="17" customHeight="1" spans="1:11">
      <c r="A115" s="149" t="s">
        <v>23</v>
      </c>
      <c r="B115" s="138" t="s">
        <v>24</v>
      </c>
      <c r="C115" s="146"/>
      <c r="D115" s="175">
        <f>D113/C112*100</f>
        <v>119.318181818182</v>
      </c>
      <c r="E115" s="175">
        <f>E113/D113*100</f>
        <v>141.904761904762</v>
      </c>
      <c r="F115" s="175">
        <v>92.8</v>
      </c>
      <c r="G115" s="175">
        <v>100</v>
      </c>
      <c r="H115" s="175">
        <v>95.3</v>
      </c>
      <c r="I115" s="175">
        <v>100.1</v>
      </c>
      <c r="J115" s="175">
        <v>98.6</v>
      </c>
      <c r="K115" s="175">
        <v>101</v>
      </c>
    </row>
    <row r="116" ht="17" customHeight="1" spans="1:11">
      <c r="A116" s="145" t="s">
        <v>46</v>
      </c>
      <c r="B116" s="154"/>
      <c r="C116" s="145"/>
      <c r="D116" s="174"/>
      <c r="E116" s="174"/>
      <c r="F116" s="174"/>
      <c r="G116" s="174"/>
      <c r="H116" s="174"/>
      <c r="I116" s="174"/>
      <c r="J116" s="174"/>
      <c r="K116" s="174"/>
    </row>
    <row r="117" ht="17" customHeight="1" spans="1:11">
      <c r="A117" s="145" t="s">
        <v>17</v>
      </c>
      <c r="B117" s="135" t="s">
        <v>18</v>
      </c>
      <c r="C117" s="146">
        <v>125852.6</v>
      </c>
      <c r="D117" s="175">
        <v>142623</v>
      </c>
      <c r="E117" s="175">
        <f>D117*E119*E120/10000</f>
        <v>174382.6384</v>
      </c>
      <c r="F117" s="175">
        <f>E117*F119*F120/10000</f>
        <v>168138.344884173</v>
      </c>
      <c r="G117" s="175">
        <f>E117*G119*G120/10000</f>
        <v>180137.2654672</v>
      </c>
      <c r="H117" s="175">
        <f>F117*H119*H120/10000</f>
        <v>166645.276381601</v>
      </c>
      <c r="I117" s="175">
        <f>G117*I119*I120/10000</f>
        <v>186448.194425578</v>
      </c>
      <c r="J117" s="175">
        <f>H117*J119*J120/10000</f>
        <v>171377.668940286</v>
      </c>
      <c r="K117" s="175">
        <f>I117*K119*K120/10000</f>
        <v>195280.245395517</v>
      </c>
    </row>
    <row r="118" ht="17" customHeight="1" spans="1:11">
      <c r="A118" s="147" t="s">
        <v>19</v>
      </c>
      <c r="B118" s="135" t="s">
        <v>18</v>
      </c>
      <c r="C118" s="146" t="s">
        <v>20</v>
      </c>
      <c r="D118" s="175">
        <v>142623</v>
      </c>
      <c r="E118" s="175">
        <v>148032.8</v>
      </c>
      <c r="F118" s="175">
        <f>E118*F120/100</f>
        <v>137374.4384</v>
      </c>
      <c r="G118" s="175">
        <f>E118*G120/100</f>
        <v>148032.8</v>
      </c>
      <c r="H118" s="175">
        <f>F118*H120/100</f>
        <v>130917.8397952</v>
      </c>
      <c r="I118" s="175">
        <f>G118*I120/100</f>
        <v>148180.8328</v>
      </c>
      <c r="J118" s="175">
        <f>H118*J120/100</f>
        <v>129084.990038067</v>
      </c>
      <c r="K118" s="175">
        <f>I118*K120/100</f>
        <v>149662.641128</v>
      </c>
    </row>
    <row r="119" ht="17" customHeight="1" spans="1:11">
      <c r="A119" s="147" t="s">
        <v>21</v>
      </c>
      <c r="B119" s="135" t="s">
        <v>22</v>
      </c>
      <c r="C119" s="146"/>
      <c r="D119" s="146">
        <v>93.4</v>
      </c>
      <c r="E119" s="146">
        <v>117.8</v>
      </c>
      <c r="F119" s="146">
        <v>103.9</v>
      </c>
      <c r="G119" s="146">
        <v>103.3</v>
      </c>
      <c r="H119" s="146">
        <v>104</v>
      </c>
      <c r="I119" s="146">
        <v>103.4</v>
      </c>
      <c r="J119" s="146">
        <v>104.3</v>
      </c>
      <c r="K119" s="146">
        <v>103.7</v>
      </c>
    </row>
    <row r="120" ht="17" customHeight="1" spans="1:11">
      <c r="A120" s="149" t="s">
        <v>23</v>
      </c>
      <c r="B120" s="138" t="s">
        <v>24</v>
      </c>
      <c r="C120" s="146"/>
      <c r="D120" s="175">
        <f>D118/C117*100</f>
        <v>113.325429907686</v>
      </c>
      <c r="E120" s="175">
        <f>E118/D118*100</f>
        <v>103.793076852962</v>
      </c>
      <c r="F120" s="175">
        <v>92.8</v>
      </c>
      <c r="G120" s="175">
        <v>100</v>
      </c>
      <c r="H120" s="175">
        <v>95.3</v>
      </c>
      <c r="I120" s="175">
        <v>100.1</v>
      </c>
      <c r="J120" s="175">
        <v>98.6</v>
      </c>
      <c r="K120" s="175">
        <v>101</v>
      </c>
    </row>
    <row r="121" spans="1:11">
      <c r="A121" s="168" t="s">
        <v>47</v>
      </c>
      <c r="B121" s="132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1:11">
      <c r="A122" s="145" t="s">
        <v>17</v>
      </c>
      <c r="B122" s="135" t="s">
        <v>18</v>
      </c>
      <c r="C122" s="146">
        <v>2375.9</v>
      </c>
      <c r="D122" s="146">
        <v>2105.2</v>
      </c>
      <c r="E122" s="146">
        <f>D122*E124*E125/10000</f>
        <v>2360.712</v>
      </c>
      <c r="F122" s="146">
        <f>E122*F124*F125/10000</f>
        <v>2413.124527824</v>
      </c>
      <c r="G122" s="146">
        <f>E122*G124*G125/10000</f>
        <v>2443.492726992</v>
      </c>
      <c r="H122" s="146">
        <f>F122*H124*H125/10000</f>
        <v>2496.75377146027</v>
      </c>
      <c r="I122" s="146">
        <f>G122*I124*I125/10000</f>
        <v>2549.31062302712</v>
      </c>
      <c r="J122" s="146">
        <f>H122*J124*J125/10000</f>
        <v>2593.5778827175</v>
      </c>
      <c r="K122" s="146">
        <f>I122*K124*K125/10000</f>
        <v>2672.71510235599</v>
      </c>
    </row>
    <row r="123" spans="1:11">
      <c r="A123" s="147" t="str">
        <f>A118</f>
        <v>     в ценах 2020 года</v>
      </c>
      <c r="B123" s="135" t="s">
        <v>18</v>
      </c>
      <c r="C123" s="146" t="s">
        <v>20</v>
      </c>
      <c r="D123" s="146">
        <v>2105.2</v>
      </c>
      <c r="E123" s="146">
        <v>2004</v>
      </c>
      <c r="F123" s="146">
        <f>E123*F125/100</f>
        <v>1965.924</v>
      </c>
      <c r="G123" s="146">
        <f>E123*G125/100</f>
        <v>2008.008</v>
      </c>
      <c r="H123" s="146">
        <f>F123*H125/100</f>
        <v>1950.196608</v>
      </c>
      <c r="I123" s="146">
        <f>G123*I125/100</f>
        <v>2026.080072</v>
      </c>
      <c r="J123" s="146">
        <f>H123*J125/100</f>
        <v>1940.44562496</v>
      </c>
      <c r="K123" s="146">
        <f>I123*K125/100</f>
        <v>2048.366952792</v>
      </c>
    </row>
    <row r="124" spans="1:11">
      <c r="A124" s="147" t="s">
        <v>21</v>
      </c>
      <c r="B124" s="135" t="s">
        <v>22</v>
      </c>
      <c r="C124" s="146"/>
      <c r="D124" s="146">
        <v>93.4</v>
      </c>
      <c r="E124" s="146">
        <v>117.8</v>
      </c>
      <c r="F124" s="146">
        <v>104.2</v>
      </c>
      <c r="G124" s="146">
        <v>103.3</v>
      </c>
      <c r="H124" s="146">
        <v>104.3</v>
      </c>
      <c r="I124" s="146">
        <v>103.4</v>
      </c>
      <c r="J124" s="146">
        <v>104.4</v>
      </c>
      <c r="K124" s="146">
        <v>103.7</v>
      </c>
    </row>
    <row r="125" ht="31.5" spans="1:11">
      <c r="A125" s="149" t="s">
        <v>23</v>
      </c>
      <c r="B125" s="154" t="s">
        <v>24</v>
      </c>
      <c r="C125" s="146"/>
      <c r="D125" s="146">
        <f>D123/C122*100</f>
        <v>88.6064228292436</v>
      </c>
      <c r="E125" s="146">
        <f>E123/D123*100</f>
        <v>95.1928557856736</v>
      </c>
      <c r="F125" s="146">
        <v>98.1</v>
      </c>
      <c r="G125" s="146">
        <v>100.2</v>
      </c>
      <c r="H125" s="146">
        <v>99.2</v>
      </c>
      <c r="I125" s="146">
        <v>100.9</v>
      </c>
      <c r="J125" s="146">
        <v>99.5</v>
      </c>
      <c r="K125" s="146">
        <v>101.1</v>
      </c>
    </row>
    <row r="126" spans="1:11">
      <c r="A126" s="176" t="s">
        <v>48</v>
      </c>
      <c r="B126" s="177"/>
      <c r="C126" s="178"/>
      <c r="D126" s="178"/>
      <c r="E126" s="178"/>
      <c r="F126" s="178"/>
      <c r="G126" s="178"/>
      <c r="H126" s="178"/>
      <c r="I126" s="178"/>
      <c r="J126" s="178"/>
      <c r="K126" s="179"/>
    </row>
    <row r="127" spans="1:11">
      <c r="A127" s="145" t="s">
        <v>17</v>
      </c>
      <c r="B127" s="135" t="s">
        <v>18</v>
      </c>
      <c r="C127" s="146">
        <v>318</v>
      </c>
      <c r="D127" s="146">
        <v>344.6</v>
      </c>
      <c r="E127" s="146">
        <f>D127*E129*E130/10000</f>
        <v>350.5728</v>
      </c>
      <c r="F127" s="146">
        <f>E127*F129*F130/10000</f>
        <v>345.2391854208</v>
      </c>
      <c r="G127" s="146">
        <f>E127*G129*G130/10000</f>
        <v>362.1417024</v>
      </c>
      <c r="H127" s="146">
        <f>F127*H129*H130/10000</f>
        <v>348.8693754555</v>
      </c>
      <c r="I127" s="146">
        <f>G127*I129*I130/10000</f>
        <v>375.203429322163</v>
      </c>
      <c r="J127" s="146">
        <f>H127*J129*J130/10000</f>
        <v>355.01226741852</v>
      </c>
      <c r="K127" s="146">
        <f>I127*K129*K130/10000</f>
        <v>391.031385988119</v>
      </c>
    </row>
    <row r="128" spans="1:11">
      <c r="A128" s="147" t="str">
        <f>A123</f>
        <v>     в ценах 2020 года</v>
      </c>
      <c r="B128" s="135" t="s">
        <v>18</v>
      </c>
      <c r="C128" s="146" t="s">
        <v>20</v>
      </c>
      <c r="D128" s="146">
        <v>344.6</v>
      </c>
      <c r="E128" s="146">
        <v>297.6</v>
      </c>
      <c r="F128" s="146">
        <f>E128*F130/100</f>
        <v>281.5296</v>
      </c>
      <c r="G128" s="146">
        <f>E128*G130/100</f>
        <v>297.6</v>
      </c>
      <c r="H128" s="146">
        <f>F128*H130/100</f>
        <v>272.2391232</v>
      </c>
      <c r="I128" s="146">
        <f>G128*I130/100</f>
        <v>298.1952</v>
      </c>
      <c r="J128" s="146">
        <f>H128*J130/100</f>
        <v>264.3441886272</v>
      </c>
      <c r="K128" s="146">
        <f>I128*K130/100</f>
        <v>299.686176</v>
      </c>
    </row>
    <row r="129" spans="1:11">
      <c r="A129" s="147" t="s">
        <v>21</v>
      </c>
      <c r="B129" s="135" t="s">
        <v>22</v>
      </c>
      <c r="C129" s="146"/>
      <c r="D129" s="146">
        <v>93.4</v>
      </c>
      <c r="E129" s="146">
        <v>117.8</v>
      </c>
      <c r="F129" s="146">
        <v>104.1</v>
      </c>
      <c r="G129" s="146">
        <v>103.3</v>
      </c>
      <c r="H129" s="146">
        <v>104.5</v>
      </c>
      <c r="I129" s="146">
        <v>103.4</v>
      </c>
      <c r="J129" s="146">
        <v>104.8</v>
      </c>
      <c r="K129" s="146">
        <v>103.7</v>
      </c>
    </row>
    <row r="130" ht="31.5" spans="1:11">
      <c r="A130" s="149" t="s">
        <v>23</v>
      </c>
      <c r="B130" s="154" t="s">
        <v>24</v>
      </c>
      <c r="C130" s="146"/>
      <c r="D130" s="146">
        <f>D128/C127*100</f>
        <v>108.364779874214</v>
      </c>
      <c r="E130" s="146">
        <f>E128/D128*100</f>
        <v>86.3609982588508</v>
      </c>
      <c r="F130" s="146">
        <v>94.6</v>
      </c>
      <c r="G130" s="146">
        <v>100</v>
      </c>
      <c r="H130" s="146">
        <v>96.7</v>
      </c>
      <c r="I130" s="146">
        <v>100.2</v>
      </c>
      <c r="J130" s="146">
        <v>97.1</v>
      </c>
      <c r="K130" s="146">
        <v>100.5</v>
      </c>
    </row>
    <row r="131" ht="31" customHeight="1" spans="1:11">
      <c r="A131" s="180" t="s">
        <v>49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1:11">
      <c r="A132" s="168" t="s">
        <v>50</v>
      </c>
      <c r="B132" s="132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1:11">
      <c r="A133" s="145" t="s">
        <v>17</v>
      </c>
      <c r="B133" s="135" t="s">
        <v>18</v>
      </c>
      <c r="C133" s="146">
        <f>C139+C144</f>
        <v>5010</v>
      </c>
      <c r="D133" s="146">
        <f>D139+D144</f>
        <v>6329</v>
      </c>
      <c r="E133" s="146">
        <f t="shared" ref="E133:K133" si="14">E139+E144</f>
        <v>6650.7524</v>
      </c>
      <c r="F133" s="146">
        <f t="shared" si="14"/>
        <v>6819.947541056</v>
      </c>
      <c r="G133" s="146">
        <f t="shared" si="14"/>
        <v>6904.578365346</v>
      </c>
      <c r="H133" s="146">
        <f t="shared" si="14"/>
        <v>7036.00347915665</v>
      </c>
      <c r="I133" s="146">
        <f t="shared" si="14"/>
        <v>7309.69107596406</v>
      </c>
      <c r="J133" s="146">
        <f t="shared" si="14"/>
        <v>7310.1261747046</v>
      </c>
      <c r="K133" s="146">
        <f t="shared" si="14"/>
        <v>7648.37099258671</v>
      </c>
    </row>
    <row r="134" spans="1:11">
      <c r="A134" s="147" t="str">
        <f>A128</f>
        <v>     в ценах 2020 года</v>
      </c>
      <c r="B134" s="135" t="s">
        <v>18</v>
      </c>
      <c r="C134" s="146" t="s">
        <v>20</v>
      </c>
      <c r="D134" s="146">
        <f>D140+D145</f>
        <v>6329</v>
      </c>
      <c r="E134" s="146">
        <f>E140+E145</f>
        <v>5645.8</v>
      </c>
      <c r="F134" s="146">
        <f t="shared" ref="E134:K134" si="15">F140+F145</f>
        <v>5566.7588</v>
      </c>
      <c r="G134" s="146">
        <f t="shared" si="15"/>
        <v>5674.029</v>
      </c>
      <c r="H134" s="146">
        <f t="shared" si="15"/>
        <v>5522.2247296</v>
      </c>
      <c r="I134" s="146">
        <f t="shared" si="15"/>
        <v>5719.421232</v>
      </c>
      <c r="J134" s="146">
        <f t="shared" si="15"/>
        <v>5516.7025048704</v>
      </c>
      <c r="K134" s="146">
        <f t="shared" si="15"/>
        <v>5770.896023088</v>
      </c>
    </row>
    <row r="135" spans="1:11">
      <c r="A135" s="147" t="s">
        <v>21</v>
      </c>
      <c r="B135" s="135" t="s">
        <v>22</v>
      </c>
      <c r="C135" s="146"/>
      <c r="D135" s="146">
        <v>93.4</v>
      </c>
      <c r="E135" s="146">
        <v>117.8</v>
      </c>
      <c r="F135" s="146">
        <v>104</v>
      </c>
      <c r="G135" s="146">
        <v>103.3</v>
      </c>
      <c r="H135" s="146">
        <v>104</v>
      </c>
      <c r="I135" s="146">
        <v>103.4</v>
      </c>
      <c r="J135" s="146">
        <v>104</v>
      </c>
      <c r="K135" s="146">
        <v>103.7</v>
      </c>
    </row>
    <row r="136" ht="31.5" spans="1:11">
      <c r="A136" s="149" t="s">
        <v>23</v>
      </c>
      <c r="B136" s="154" t="s">
        <v>24</v>
      </c>
      <c r="C136" s="146"/>
      <c r="D136" s="146">
        <f>D134/C133*100</f>
        <v>126.327345309381</v>
      </c>
      <c r="E136" s="146">
        <f>E134/D134*100</f>
        <v>89.2052456944225</v>
      </c>
      <c r="F136" s="146">
        <f>F134/E134*100</f>
        <v>98.6</v>
      </c>
      <c r="G136" s="146">
        <f>G134/E134*100</f>
        <v>100.5</v>
      </c>
      <c r="H136" s="146">
        <f>H134/F134*100</f>
        <v>99.2</v>
      </c>
      <c r="I136" s="146">
        <f>I134/G134*100</f>
        <v>100.8</v>
      </c>
      <c r="J136" s="146">
        <f>J134/H134*100</f>
        <v>99.9</v>
      </c>
      <c r="K136" s="146">
        <f>K134/I134*100</f>
        <v>100.9</v>
      </c>
    </row>
    <row r="137" spans="1:11">
      <c r="A137" s="153" t="s">
        <v>26</v>
      </c>
      <c r="B137" s="161"/>
      <c r="C137" s="145"/>
      <c r="D137" s="145"/>
      <c r="E137" s="145"/>
      <c r="F137" s="145"/>
      <c r="G137" s="145"/>
      <c r="H137" s="145"/>
      <c r="I137" s="145"/>
      <c r="J137" s="145"/>
      <c r="K137" s="145"/>
    </row>
    <row r="138" spans="1:11">
      <c r="A138" s="145" t="s">
        <v>51</v>
      </c>
      <c r="B138" s="154"/>
      <c r="C138" s="145"/>
      <c r="D138" s="145"/>
      <c r="E138" s="145"/>
      <c r="F138" s="145"/>
      <c r="G138" s="145"/>
      <c r="H138" s="145"/>
      <c r="I138" s="145"/>
      <c r="J138" s="145"/>
      <c r="K138" s="145"/>
    </row>
    <row r="139" spans="1:11">
      <c r="A139" s="145" t="s">
        <v>17</v>
      </c>
      <c r="B139" s="135" t="s">
        <v>18</v>
      </c>
      <c r="C139" s="146">
        <v>5010</v>
      </c>
      <c r="D139" s="146">
        <v>5129</v>
      </c>
      <c r="E139" s="146">
        <f>D139*E141*E142/10000</f>
        <v>5498.1972</v>
      </c>
      <c r="F139" s="146">
        <f>E139*F141*F142/10000</f>
        <v>5638.071336768</v>
      </c>
      <c r="G139" s="146">
        <f>E139*G141*G142/10000</f>
        <v>5708.035896138</v>
      </c>
      <c r="H139" s="146">
        <f>F139*H141*H142/10000</f>
        <v>5816.68543671681</v>
      </c>
      <c r="I139" s="146">
        <f>H139*I141*I142/10000</f>
        <v>6062.5683634977</v>
      </c>
      <c r="J139" s="146">
        <f>H139*J141*J142/10000</f>
        <v>6043.3035013313</v>
      </c>
      <c r="K139" s="146">
        <f>I139*K141*K142/10000</f>
        <v>6343.46534348364</v>
      </c>
    </row>
    <row r="140" spans="1:11">
      <c r="A140" s="147" t="s">
        <v>19</v>
      </c>
      <c r="B140" s="135" t="s">
        <v>18</v>
      </c>
      <c r="C140" s="146" t="s">
        <v>20</v>
      </c>
      <c r="D140" s="146">
        <v>5129</v>
      </c>
      <c r="E140" s="146">
        <v>4667.4</v>
      </c>
      <c r="F140" s="146">
        <f>E140*F142/100</f>
        <v>4602.0564</v>
      </c>
      <c r="G140" s="146">
        <f>E140*G142/100</f>
        <v>4690.737</v>
      </c>
      <c r="H140" s="146">
        <f>F140*H142/100</f>
        <v>4565.2399488</v>
      </c>
      <c r="I140" s="146">
        <f>G140*I142/100</f>
        <v>4728.262896</v>
      </c>
      <c r="J140" s="146">
        <f>H140*J142/100</f>
        <v>4560.6747088512</v>
      </c>
      <c r="K140" s="146">
        <f>I140*K142/100</f>
        <v>4770.817262064</v>
      </c>
    </row>
    <row r="141" spans="1:11">
      <c r="A141" s="147" t="s">
        <v>21</v>
      </c>
      <c r="B141" s="135" t="s">
        <v>22</v>
      </c>
      <c r="C141" s="146"/>
      <c r="D141" s="146">
        <v>93.4</v>
      </c>
      <c r="E141" s="146">
        <v>117.8</v>
      </c>
      <c r="F141" s="146">
        <v>104</v>
      </c>
      <c r="G141" s="146">
        <v>103.3</v>
      </c>
      <c r="H141" s="146">
        <v>104</v>
      </c>
      <c r="I141" s="146">
        <v>103.4</v>
      </c>
      <c r="J141" s="146">
        <v>104</v>
      </c>
      <c r="K141" s="146">
        <v>103.7</v>
      </c>
    </row>
    <row r="142" ht="31.5" spans="1:11">
      <c r="A142" s="149" t="s">
        <v>23</v>
      </c>
      <c r="B142" s="154" t="s">
        <v>24</v>
      </c>
      <c r="C142" s="146"/>
      <c r="D142" s="146">
        <f>D140/C139*100</f>
        <v>102.375249500998</v>
      </c>
      <c r="E142" s="146">
        <f>E140/D140*100</f>
        <v>91.0001949697797</v>
      </c>
      <c r="F142" s="146">
        <v>98.6</v>
      </c>
      <c r="G142" s="146">
        <v>100.5</v>
      </c>
      <c r="H142" s="146">
        <v>99.2</v>
      </c>
      <c r="I142" s="146">
        <v>100.8</v>
      </c>
      <c r="J142" s="146">
        <v>99.9</v>
      </c>
      <c r="K142" s="146">
        <v>100.9</v>
      </c>
    </row>
    <row r="143" spans="1:11">
      <c r="A143" s="145" t="s">
        <v>52</v>
      </c>
      <c r="B143" s="154"/>
      <c r="C143" s="145"/>
      <c r="D143" s="145"/>
      <c r="E143" s="145"/>
      <c r="F143" s="145"/>
      <c r="G143" s="145"/>
      <c r="H143" s="145"/>
      <c r="I143" s="145"/>
      <c r="J143" s="145"/>
      <c r="K143" s="145"/>
    </row>
    <row r="144" spans="1:11">
      <c r="A144" s="145" t="s">
        <v>17</v>
      </c>
      <c r="B144" s="135" t="s">
        <v>18</v>
      </c>
      <c r="C144" s="146">
        <v>0</v>
      </c>
      <c r="D144" s="146">
        <v>1200</v>
      </c>
      <c r="E144" s="146">
        <f>D144*E146*E147/10000</f>
        <v>1152.5552</v>
      </c>
      <c r="F144" s="146">
        <f>E144*F146*F147/10000</f>
        <v>1181.876204288</v>
      </c>
      <c r="G144" s="146">
        <f>E144*G146*G147/10000</f>
        <v>1196.542469208</v>
      </c>
      <c r="H144" s="146">
        <f>F144*H146*H147/10000</f>
        <v>1219.31804243984</v>
      </c>
      <c r="I144" s="146">
        <f>G144*I146*I147/10000</f>
        <v>1247.12271246636</v>
      </c>
      <c r="J144" s="146">
        <f>H144*J146*J147/10000</f>
        <v>1266.8226733733</v>
      </c>
      <c r="K144" s="146">
        <f>I144*K146*K147/10000</f>
        <v>1304.90564910306</v>
      </c>
    </row>
    <row r="145" spans="1:11">
      <c r="A145" s="147" t="s">
        <v>19</v>
      </c>
      <c r="B145" s="135" t="s">
        <v>18</v>
      </c>
      <c r="C145" s="146" t="s">
        <v>20</v>
      </c>
      <c r="D145" s="146">
        <v>1200</v>
      </c>
      <c r="E145" s="146">
        <v>978.4</v>
      </c>
      <c r="F145" s="146">
        <f>E145*F147/100</f>
        <v>964.7024</v>
      </c>
      <c r="G145" s="146">
        <f>E145*G147/100</f>
        <v>983.292</v>
      </c>
      <c r="H145" s="146">
        <f>F145*H147/100</f>
        <v>956.9847808</v>
      </c>
      <c r="I145" s="146">
        <f>G145*I147/100</f>
        <v>991.158336</v>
      </c>
      <c r="J145" s="146">
        <f>H145*J147/100</f>
        <v>956.0277960192</v>
      </c>
      <c r="K145" s="146">
        <f>I145*K147/100</f>
        <v>1000.078761024</v>
      </c>
    </row>
    <row r="146" spans="1:11">
      <c r="A146" s="147" t="s">
        <v>21</v>
      </c>
      <c r="B146" s="135" t="s">
        <v>22</v>
      </c>
      <c r="C146" s="146"/>
      <c r="D146" s="146">
        <v>93.4</v>
      </c>
      <c r="E146" s="146">
        <v>117.8</v>
      </c>
      <c r="F146" s="146">
        <v>104</v>
      </c>
      <c r="G146" s="146">
        <v>103.3</v>
      </c>
      <c r="H146" s="146">
        <v>104</v>
      </c>
      <c r="I146" s="146">
        <v>103.4</v>
      </c>
      <c r="J146" s="146">
        <v>104</v>
      </c>
      <c r="K146" s="146">
        <v>103.7</v>
      </c>
    </row>
    <row r="147" ht="31.5" spans="1:11">
      <c r="A147" s="149" t="s">
        <v>23</v>
      </c>
      <c r="B147" s="138" t="s">
        <v>24</v>
      </c>
      <c r="C147" s="146"/>
      <c r="D147" s="146" t="e">
        <f>D145/C144*100</f>
        <v>#DIV/0!</v>
      </c>
      <c r="E147" s="146">
        <f>E145/D145*100</f>
        <v>81.5333333333333</v>
      </c>
      <c r="F147" s="146">
        <v>98.6</v>
      </c>
      <c r="G147" s="146">
        <v>100.5</v>
      </c>
      <c r="H147" s="146">
        <v>99.2</v>
      </c>
      <c r="I147" s="146">
        <v>100.8</v>
      </c>
      <c r="J147" s="146">
        <v>99.9</v>
      </c>
      <c r="K147" s="146">
        <v>100.9</v>
      </c>
    </row>
    <row r="148" ht="18" customHeight="1" spans="1:11">
      <c r="A148" s="181" t="s">
        <v>53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customHeight="1" spans="1:11">
      <c r="A149" s="182"/>
      <c r="B149" s="134" t="s">
        <v>54</v>
      </c>
      <c r="C149" s="135" t="s">
        <v>5</v>
      </c>
      <c r="D149" s="135" t="s">
        <v>6</v>
      </c>
      <c r="E149" s="135" t="s">
        <v>7</v>
      </c>
      <c r="F149" s="135" t="s">
        <v>8</v>
      </c>
      <c r="G149" s="135"/>
      <c r="H149" s="135" t="s">
        <v>9</v>
      </c>
      <c r="I149" s="135"/>
      <c r="J149" s="135" t="s">
        <v>10</v>
      </c>
      <c r="K149" s="135"/>
    </row>
    <row r="150" spans="1:11">
      <c r="A150" s="183"/>
      <c r="B150" s="136"/>
      <c r="C150" s="134" t="s">
        <v>11</v>
      </c>
      <c r="D150" s="134" t="s">
        <v>11</v>
      </c>
      <c r="E150" s="134" t="s">
        <v>12</v>
      </c>
      <c r="F150" s="135" t="s">
        <v>13</v>
      </c>
      <c r="G150" s="135"/>
      <c r="H150" s="135" t="s">
        <v>13</v>
      </c>
      <c r="I150" s="135"/>
      <c r="J150" s="135" t="s">
        <v>13</v>
      </c>
      <c r="K150" s="135"/>
    </row>
    <row r="151" ht="78.75" spans="1:11">
      <c r="A151" s="184"/>
      <c r="B151" s="137"/>
      <c r="C151" s="137"/>
      <c r="D151" s="137"/>
      <c r="E151" s="137"/>
      <c r="F151" s="138" t="s">
        <v>14</v>
      </c>
      <c r="G151" s="138" t="s">
        <v>15</v>
      </c>
      <c r="H151" s="138" t="s">
        <v>14</v>
      </c>
      <c r="I151" s="138" t="s">
        <v>15</v>
      </c>
      <c r="J151" s="138" t="s">
        <v>14</v>
      </c>
      <c r="K151" s="138" t="s">
        <v>15</v>
      </c>
    </row>
    <row r="152" ht="31.5" spans="1:11">
      <c r="A152" s="185" t="s">
        <v>55</v>
      </c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</row>
    <row r="153" spans="1:11">
      <c r="A153" s="145" t="s">
        <v>56</v>
      </c>
      <c r="B153" s="154" t="s">
        <v>57</v>
      </c>
      <c r="C153" s="148">
        <v>390.7</v>
      </c>
      <c r="D153" s="148">
        <v>380.6</v>
      </c>
      <c r="E153" s="148">
        <v>382</v>
      </c>
      <c r="F153" s="148">
        <v>370</v>
      </c>
      <c r="G153" s="148">
        <v>385</v>
      </c>
      <c r="H153" s="148">
        <v>369</v>
      </c>
      <c r="I153" s="148">
        <v>389</v>
      </c>
      <c r="J153" s="148">
        <v>360</v>
      </c>
      <c r="K153" s="148">
        <v>390</v>
      </c>
    </row>
    <row r="154" spans="1:11">
      <c r="A154" s="145" t="s">
        <v>58</v>
      </c>
      <c r="B154" s="154" t="s">
        <v>57</v>
      </c>
      <c r="C154" s="148">
        <v>347.2</v>
      </c>
      <c r="D154" s="148">
        <v>338.7</v>
      </c>
      <c r="E154" s="148">
        <v>340</v>
      </c>
      <c r="F154" s="148">
        <v>325</v>
      </c>
      <c r="G154" s="148">
        <v>342</v>
      </c>
      <c r="H154" s="148">
        <v>325</v>
      </c>
      <c r="I154" s="148">
        <v>345</v>
      </c>
      <c r="J154" s="148">
        <v>320</v>
      </c>
      <c r="K154" s="148">
        <v>346</v>
      </c>
    </row>
    <row r="155" spans="1:11">
      <c r="A155" s="145" t="s">
        <v>59</v>
      </c>
      <c r="B155" s="154" t="s">
        <v>57</v>
      </c>
      <c r="C155" s="148">
        <v>253</v>
      </c>
      <c r="D155" s="148">
        <v>247.3</v>
      </c>
      <c r="E155" s="148">
        <v>248</v>
      </c>
      <c r="F155" s="148">
        <v>235</v>
      </c>
      <c r="G155" s="148">
        <v>249</v>
      </c>
      <c r="H155" s="148">
        <v>231</v>
      </c>
      <c r="I155" s="148">
        <v>250</v>
      </c>
      <c r="J155" s="148">
        <v>230</v>
      </c>
      <c r="K155" s="148">
        <v>250</v>
      </c>
    </row>
    <row r="156" spans="1:11">
      <c r="A156" s="145" t="s">
        <v>60</v>
      </c>
      <c r="B156" s="186" t="s">
        <v>61</v>
      </c>
      <c r="C156" s="148">
        <v>42.1</v>
      </c>
      <c r="D156" s="148">
        <v>36</v>
      </c>
      <c r="E156" s="148">
        <v>36.5</v>
      </c>
      <c r="F156" s="148">
        <v>33</v>
      </c>
      <c r="G156" s="148">
        <v>40</v>
      </c>
      <c r="H156" s="148">
        <v>30</v>
      </c>
      <c r="I156" s="148">
        <v>45</v>
      </c>
      <c r="J156" s="148">
        <v>30</v>
      </c>
      <c r="K156" s="148">
        <v>46</v>
      </c>
    </row>
    <row r="157" spans="1:11">
      <c r="A157" s="145" t="s">
        <v>62</v>
      </c>
      <c r="B157" s="154" t="s">
        <v>63</v>
      </c>
      <c r="C157" s="148">
        <v>332</v>
      </c>
      <c r="D157" s="148">
        <v>268</v>
      </c>
      <c r="E157" s="148">
        <v>269</v>
      </c>
      <c r="F157" s="148">
        <v>260</v>
      </c>
      <c r="G157" s="148">
        <v>270</v>
      </c>
      <c r="H157" s="148">
        <v>255</v>
      </c>
      <c r="I157" s="148">
        <v>270</v>
      </c>
      <c r="J157" s="148">
        <v>250</v>
      </c>
      <c r="K157" s="148">
        <v>270</v>
      </c>
    </row>
    <row r="158" ht="30.75" customHeight="1" spans="1:11">
      <c r="A158" s="187"/>
      <c r="B158" s="188"/>
      <c r="C158" s="187"/>
      <c r="D158" s="187"/>
      <c r="E158" s="187"/>
      <c r="F158" s="187"/>
      <c r="G158" s="187"/>
      <c r="H158" s="187"/>
      <c r="I158" s="187"/>
      <c r="J158" s="187"/>
      <c r="K158" s="187"/>
    </row>
    <row r="159" ht="15" spans="1:11">
      <c r="A159" s="187"/>
      <c r="B159" s="188"/>
      <c r="C159" s="187"/>
      <c r="D159" s="187"/>
      <c r="E159" s="187"/>
      <c r="F159" s="187"/>
      <c r="G159" s="187"/>
      <c r="H159" s="187"/>
      <c r="I159" s="187"/>
      <c r="J159" s="187"/>
      <c r="K159" s="187"/>
    </row>
    <row r="160" ht="15" spans="1:11">
      <c r="A160" s="187"/>
      <c r="B160" s="188"/>
      <c r="C160" s="187"/>
      <c r="D160" s="187"/>
      <c r="E160" s="187"/>
      <c r="F160" s="187"/>
      <c r="G160" s="187"/>
      <c r="H160" s="187"/>
      <c r="I160" s="187"/>
      <c r="J160" s="187"/>
      <c r="K160" s="187"/>
    </row>
    <row r="161" ht="15" spans="1:11">
      <c r="A161" s="187"/>
      <c r="B161" s="188"/>
      <c r="C161" s="187"/>
      <c r="D161" s="187"/>
      <c r="E161" s="187"/>
      <c r="F161" s="187"/>
      <c r="G161" s="187"/>
      <c r="H161" s="187"/>
      <c r="I161" s="187"/>
      <c r="J161" s="187"/>
      <c r="K161" s="187"/>
    </row>
    <row r="162" ht="15" spans="1:11">
      <c r="A162" s="187"/>
      <c r="B162" s="188"/>
      <c r="C162" s="187"/>
      <c r="D162" s="187"/>
      <c r="E162" s="187"/>
      <c r="F162" s="187"/>
      <c r="G162" s="187"/>
      <c r="H162" s="187"/>
      <c r="I162" s="187"/>
      <c r="J162" s="187"/>
      <c r="K162" s="187"/>
    </row>
    <row r="163" ht="15" spans="1:11">
      <c r="A163" s="187"/>
      <c r="B163" s="188"/>
      <c r="C163" s="187"/>
      <c r="D163" s="187"/>
      <c r="E163" s="187"/>
      <c r="F163" s="187"/>
      <c r="G163" s="187"/>
      <c r="H163" s="187"/>
      <c r="I163" s="187"/>
      <c r="J163" s="187"/>
      <c r="K163" s="187"/>
    </row>
    <row r="164" ht="15" spans="1:11">
      <c r="A164" s="187"/>
      <c r="B164" s="188"/>
      <c r="C164" s="187"/>
      <c r="D164" s="187"/>
      <c r="E164" s="187"/>
      <c r="F164" s="187"/>
      <c r="G164" s="187"/>
      <c r="H164" s="187"/>
      <c r="I164" s="187"/>
      <c r="J164" s="187"/>
      <c r="K164" s="187"/>
    </row>
    <row r="165" ht="15" spans="1:11">
      <c r="A165" s="187"/>
      <c r="B165" s="188"/>
      <c r="C165" s="187"/>
      <c r="D165" s="187"/>
      <c r="E165" s="187"/>
      <c r="F165" s="187"/>
      <c r="G165" s="187"/>
      <c r="H165" s="187"/>
      <c r="I165" s="187"/>
      <c r="J165" s="187"/>
      <c r="K165" s="187"/>
    </row>
    <row r="166" ht="15" spans="1:11">
      <c r="A166" s="187"/>
      <c r="B166" s="188"/>
      <c r="C166" s="187"/>
      <c r="D166" s="187"/>
      <c r="E166" s="187"/>
      <c r="F166" s="187"/>
      <c r="G166" s="187"/>
      <c r="H166" s="187"/>
      <c r="I166" s="187"/>
      <c r="J166" s="187"/>
      <c r="K166" s="187"/>
    </row>
    <row r="167" ht="15" spans="1:11">
      <c r="A167" s="187"/>
      <c r="B167" s="188"/>
      <c r="C167" s="187"/>
      <c r="D167" s="187"/>
      <c r="E167" s="187"/>
      <c r="F167" s="187"/>
      <c r="G167" s="187"/>
      <c r="H167" s="187"/>
      <c r="I167" s="187"/>
      <c r="J167" s="187"/>
      <c r="K167" s="187"/>
    </row>
    <row r="168" ht="15" spans="1:11">
      <c r="A168" s="187"/>
      <c r="B168" s="188"/>
      <c r="C168" s="187"/>
      <c r="D168" s="187"/>
      <c r="E168" s="187"/>
      <c r="F168" s="187"/>
      <c r="G168" s="187"/>
      <c r="H168" s="187"/>
      <c r="I168" s="187"/>
      <c r="J168" s="187"/>
      <c r="K168" s="187"/>
    </row>
    <row r="169" ht="15" spans="1:11">
      <c r="A169" s="187"/>
      <c r="B169" s="188"/>
      <c r="C169" s="187"/>
      <c r="D169" s="187"/>
      <c r="E169" s="187"/>
      <c r="F169" s="187"/>
      <c r="G169" s="187"/>
      <c r="H169" s="187"/>
      <c r="I169" s="187"/>
      <c r="J169" s="187"/>
      <c r="K169" s="187"/>
    </row>
    <row r="170" ht="15" spans="1:11">
      <c r="A170" s="187"/>
      <c r="B170" s="188"/>
      <c r="C170" s="187"/>
      <c r="D170" s="187"/>
      <c r="E170" s="187"/>
      <c r="F170" s="187"/>
      <c r="G170" s="187"/>
      <c r="H170" s="187"/>
      <c r="I170" s="187"/>
      <c r="J170" s="187"/>
      <c r="K170" s="187"/>
    </row>
    <row r="171" ht="15" spans="1:11">
      <c r="A171" s="187"/>
      <c r="B171" s="188"/>
      <c r="C171" s="187"/>
      <c r="D171" s="187"/>
      <c r="E171" s="187"/>
      <c r="F171" s="187"/>
      <c r="G171" s="187"/>
      <c r="H171" s="187"/>
      <c r="I171" s="187"/>
      <c r="J171" s="187"/>
      <c r="K171" s="187"/>
    </row>
    <row r="172" ht="15" spans="1:11">
      <c r="A172" s="187"/>
      <c r="B172" s="188"/>
      <c r="C172" s="187"/>
      <c r="D172" s="187"/>
      <c r="E172" s="187"/>
      <c r="F172" s="187"/>
      <c r="G172" s="187"/>
      <c r="H172" s="187"/>
      <c r="I172" s="187"/>
      <c r="J172" s="187"/>
      <c r="K172" s="187"/>
    </row>
    <row r="173" ht="15" spans="1:11">
      <c r="A173" s="187"/>
      <c r="B173" s="188"/>
      <c r="C173" s="187"/>
      <c r="D173" s="187"/>
      <c r="E173" s="187"/>
      <c r="F173" s="187"/>
      <c r="G173" s="187"/>
      <c r="H173" s="187"/>
      <c r="I173" s="187"/>
      <c r="J173" s="187"/>
      <c r="K173" s="187"/>
    </row>
    <row r="174" ht="15" spans="1:11">
      <c r="A174" s="187"/>
      <c r="B174" s="188"/>
      <c r="C174" s="187"/>
      <c r="D174" s="187"/>
      <c r="E174" s="187"/>
      <c r="F174" s="187"/>
      <c r="G174" s="187"/>
      <c r="H174" s="187"/>
      <c r="I174" s="187"/>
      <c r="J174" s="187"/>
      <c r="K174" s="187"/>
    </row>
    <row r="175" ht="15" spans="1:11">
      <c r="A175" s="187"/>
      <c r="B175" s="188"/>
      <c r="C175" s="187"/>
      <c r="D175" s="187"/>
      <c r="E175" s="187"/>
      <c r="F175" s="187"/>
      <c r="G175" s="187"/>
      <c r="H175" s="187"/>
      <c r="I175" s="187"/>
      <c r="J175" s="187"/>
      <c r="K175" s="187"/>
    </row>
    <row r="176" ht="15" spans="1:11">
      <c r="A176" s="187"/>
      <c r="B176" s="188"/>
      <c r="C176" s="187"/>
      <c r="D176" s="187"/>
      <c r="E176" s="187"/>
      <c r="F176" s="187"/>
      <c r="G176" s="187"/>
      <c r="H176" s="187"/>
      <c r="I176" s="187"/>
      <c r="J176" s="187"/>
      <c r="K176" s="187"/>
    </row>
    <row r="177" ht="15" spans="1:11">
      <c r="A177" s="187"/>
      <c r="B177" s="188"/>
      <c r="C177" s="187"/>
      <c r="D177" s="187"/>
      <c r="E177" s="187"/>
      <c r="F177" s="187"/>
      <c r="G177" s="187"/>
      <c r="H177" s="187"/>
      <c r="I177" s="187"/>
      <c r="J177" s="187"/>
      <c r="K177" s="187"/>
    </row>
    <row r="178" ht="15" spans="1:11">
      <c r="A178" s="187"/>
      <c r="B178" s="188"/>
      <c r="C178" s="187"/>
      <c r="D178" s="187"/>
      <c r="E178" s="187"/>
      <c r="F178" s="187"/>
      <c r="G178" s="187"/>
      <c r="H178" s="187"/>
      <c r="I178" s="187"/>
      <c r="J178" s="187"/>
      <c r="K178" s="187"/>
    </row>
    <row r="179" ht="15" spans="1:11">
      <c r="A179" s="187"/>
      <c r="B179" s="188"/>
      <c r="C179" s="187"/>
      <c r="D179" s="187"/>
      <c r="E179" s="187"/>
      <c r="F179" s="187"/>
      <c r="G179" s="187"/>
      <c r="H179" s="187"/>
      <c r="I179" s="187"/>
      <c r="J179" s="187"/>
      <c r="K179" s="187"/>
    </row>
    <row r="180" ht="15" spans="1:11">
      <c r="A180" s="187"/>
      <c r="B180" s="188"/>
      <c r="C180" s="187"/>
      <c r="D180" s="187"/>
      <c r="E180" s="187"/>
      <c r="F180" s="187"/>
      <c r="G180" s="187"/>
      <c r="H180" s="187"/>
      <c r="I180" s="187"/>
      <c r="J180" s="187"/>
      <c r="K180" s="187"/>
    </row>
    <row r="181" ht="15" spans="1:11">
      <c r="A181" s="187"/>
      <c r="B181" s="188"/>
      <c r="C181" s="187"/>
      <c r="D181" s="187"/>
      <c r="E181" s="187"/>
      <c r="F181" s="187"/>
      <c r="G181" s="187"/>
      <c r="H181" s="187"/>
      <c r="I181" s="187"/>
      <c r="J181" s="187"/>
      <c r="K181" s="187"/>
    </row>
    <row r="182" ht="15" spans="1:11">
      <c r="A182" s="187"/>
      <c r="B182" s="188"/>
      <c r="C182" s="187"/>
      <c r="D182" s="187"/>
      <c r="E182" s="187"/>
      <c r="F182" s="187"/>
      <c r="G182" s="187"/>
      <c r="H182" s="187"/>
      <c r="I182" s="187"/>
      <c r="J182" s="187"/>
      <c r="K182" s="187"/>
    </row>
    <row r="183" ht="15" spans="1:11">
      <c r="A183" s="187"/>
      <c r="B183" s="188"/>
      <c r="C183" s="187"/>
      <c r="D183" s="187"/>
      <c r="E183" s="187"/>
      <c r="F183" s="187"/>
      <c r="G183" s="187"/>
      <c r="H183" s="187"/>
      <c r="I183" s="187"/>
      <c r="J183" s="187"/>
      <c r="K183" s="187"/>
    </row>
    <row r="184" ht="15" spans="1:11">
      <c r="A184" s="187"/>
      <c r="B184" s="188"/>
      <c r="C184" s="187"/>
      <c r="D184" s="187"/>
      <c r="E184" s="187"/>
      <c r="F184" s="187"/>
      <c r="G184" s="187"/>
      <c r="H184" s="187"/>
      <c r="I184" s="187"/>
      <c r="J184" s="187"/>
      <c r="K184" s="187"/>
    </row>
    <row r="185" ht="15" spans="1:11">
      <c r="A185" s="187"/>
      <c r="B185" s="188"/>
      <c r="C185" s="187"/>
      <c r="D185" s="187"/>
      <c r="E185" s="187"/>
      <c r="F185" s="187"/>
      <c r="G185" s="187"/>
      <c r="H185" s="187"/>
      <c r="I185" s="187"/>
      <c r="J185" s="187"/>
      <c r="K185" s="187"/>
    </row>
    <row r="186" ht="15" spans="1:11">
      <c r="A186" s="187"/>
      <c r="B186" s="188"/>
      <c r="C186" s="187"/>
      <c r="D186" s="187"/>
      <c r="E186" s="187"/>
      <c r="F186" s="187"/>
      <c r="G186" s="187"/>
      <c r="H186" s="187"/>
      <c r="I186" s="187"/>
      <c r="J186" s="187"/>
      <c r="K186" s="187"/>
    </row>
    <row r="187" ht="15" spans="1:11">
      <c r="A187" s="187"/>
      <c r="B187" s="188"/>
      <c r="C187" s="187"/>
      <c r="D187" s="187"/>
      <c r="E187" s="187"/>
      <c r="F187" s="187"/>
      <c r="G187" s="187"/>
      <c r="H187" s="187"/>
      <c r="I187" s="187"/>
      <c r="J187" s="187"/>
      <c r="K187" s="187"/>
    </row>
    <row r="188" ht="15" spans="1:11">
      <c r="A188" s="187"/>
      <c r="B188" s="188"/>
      <c r="C188" s="187"/>
      <c r="D188" s="187"/>
      <c r="E188" s="187"/>
      <c r="F188" s="187"/>
      <c r="G188" s="187"/>
      <c r="H188" s="187"/>
      <c r="I188" s="187"/>
      <c r="J188" s="187"/>
      <c r="K188" s="187"/>
    </row>
    <row r="189" ht="15" spans="1:11">
      <c r="A189" s="187"/>
      <c r="B189" s="188"/>
      <c r="C189" s="187"/>
      <c r="D189" s="187"/>
      <c r="E189" s="187"/>
      <c r="F189" s="187"/>
      <c r="G189" s="187"/>
      <c r="H189" s="187"/>
      <c r="I189" s="187"/>
      <c r="J189" s="187"/>
      <c r="K189" s="187"/>
    </row>
    <row r="190" ht="15" spans="1:11">
      <c r="A190" s="187"/>
      <c r="B190" s="188"/>
      <c r="C190" s="187"/>
      <c r="D190" s="187"/>
      <c r="E190" s="187"/>
      <c r="F190" s="187"/>
      <c r="G190" s="187"/>
      <c r="H190" s="187"/>
      <c r="I190" s="187"/>
      <c r="J190" s="187"/>
      <c r="K190" s="187"/>
    </row>
    <row r="191" ht="15" spans="1:11">
      <c r="A191" s="187"/>
      <c r="B191" s="188"/>
      <c r="C191" s="187"/>
      <c r="D191" s="187"/>
      <c r="E191" s="187"/>
      <c r="F191" s="187"/>
      <c r="G191" s="187"/>
      <c r="H191" s="187"/>
      <c r="I191" s="187"/>
      <c r="J191" s="187"/>
      <c r="K191" s="187"/>
    </row>
    <row r="192" ht="15" spans="1:11">
      <c r="A192" s="187"/>
      <c r="B192" s="188"/>
      <c r="C192" s="187"/>
      <c r="D192" s="187"/>
      <c r="E192" s="187"/>
      <c r="F192" s="187"/>
      <c r="G192" s="187"/>
      <c r="H192" s="187"/>
      <c r="I192" s="187"/>
      <c r="J192" s="187"/>
      <c r="K192" s="187"/>
    </row>
    <row r="193" ht="15" spans="1:11">
      <c r="A193" s="187"/>
      <c r="B193" s="188"/>
      <c r="C193" s="187"/>
      <c r="D193" s="187"/>
      <c r="E193" s="187"/>
      <c r="F193" s="187"/>
      <c r="G193" s="187"/>
      <c r="H193" s="187"/>
      <c r="I193" s="187"/>
      <c r="J193" s="187"/>
      <c r="K193" s="187"/>
    </row>
    <row r="194" ht="15" spans="1:11">
      <c r="A194" s="187"/>
      <c r="B194" s="188"/>
      <c r="C194" s="187"/>
      <c r="D194" s="187"/>
      <c r="E194" s="187"/>
      <c r="F194" s="187"/>
      <c r="G194" s="187"/>
      <c r="H194" s="187"/>
      <c r="I194" s="187"/>
      <c r="J194" s="187"/>
      <c r="K194" s="187"/>
    </row>
    <row r="195" ht="15" spans="1:11">
      <c r="A195" s="187"/>
      <c r="B195" s="188"/>
      <c r="C195" s="187"/>
      <c r="D195" s="187"/>
      <c r="E195" s="187"/>
      <c r="F195" s="187"/>
      <c r="G195" s="187"/>
      <c r="H195" s="187"/>
      <c r="I195" s="187"/>
      <c r="J195" s="187"/>
      <c r="K195" s="187"/>
    </row>
    <row r="196" ht="15" spans="1:11">
      <c r="A196" s="187"/>
      <c r="B196" s="188"/>
      <c r="C196" s="187"/>
      <c r="D196" s="187"/>
      <c r="E196" s="187"/>
      <c r="F196" s="187"/>
      <c r="G196" s="187"/>
      <c r="H196" s="187"/>
      <c r="I196" s="187"/>
      <c r="J196" s="187"/>
      <c r="K196" s="187"/>
    </row>
    <row r="197" ht="15" spans="1:11">
      <c r="A197" s="187"/>
      <c r="B197" s="188"/>
      <c r="C197" s="187"/>
      <c r="D197" s="187"/>
      <c r="E197" s="187"/>
      <c r="F197" s="187"/>
      <c r="G197" s="187"/>
      <c r="H197" s="187"/>
      <c r="I197" s="187"/>
      <c r="J197" s="187"/>
      <c r="K197" s="187"/>
    </row>
    <row r="198" ht="15" spans="1:11">
      <c r="A198" s="187"/>
      <c r="B198" s="188"/>
      <c r="C198" s="187"/>
      <c r="D198" s="187"/>
      <c r="E198" s="187"/>
      <c r="F198" s="187"/>
      <c r="G198" s="187"/>
      <c r="H198" s="187"/>
      <c r="I198" s="187"/>
      <c r="J198" s="187"/>
      <c r="K198" s="187"/>
    </row>
    <row r="199" ht="15" spans="1:11">
      <c r="A199" s="187"/>
      <c r="B199" s="188"/>
      <c r="C199" s="187"/>
      <c r="D199" s="187"/>
      <c r="E199" s="187"/>
      <c r="F199" s="187"/>
      <c r="G199" s="187"/>
      <c r="H199" s="187"/>
      <c r="I199" s="187"/>
      <c r="J199" s="187"/>
      <c r="K199" s="187"/>
    </row>
    <row r="200" ht="15" spans="1:11">
      <c r="A200" s="187"/>
      <c r="B200" s="188"/>
      <c r="C200" s="187"/>
      <c r="D200" s="187"/>
      <c r="E200" s="187"/>
      <c r="F200" s="187"/>
      <c r="G200" s="187"/>
      <c r="H200" s="187"/>
      <c r="I200" s="187"/>
      <c r="J200" s="187"/>
      <c r="K200" s="187"/>
    </row>
    <row r="201" ht="15" spans="1:11">
      <c r="A201" s="187"/>
      <c r="B201" s="188"/>
      <c r="C201" s="187"/>
      <c r="D201" s="187"/>
      <c r="E201" s="187"/>
      <c r="F201" s="187"/>
      <c r="G201" s="187"/>
      <c r="H201" s="187"/>
      <c r="I201" s="187"/>
      <c r="J201" s="187"/>
      <c r="K201" s="187"/>
    </row>
    <row r="202" ht="15" spans="1:11">
      <c r="A202" s="187"/>
      <c r="B202" s="188"/>
      <c r="C202" s="187"/>
      <c r="D202" s="187"/>
      <c r="E202" s="187"/>
      <c r="F202" s="187"/>
      <c r="G202" s="187"/>
      <c r="H202" s="187"/>
      <c r="I202" s="187"/>
      <c r="J202" s="187"/>
      <c r="K202" s="187"/>
    </row>
    <row r="203" ht="15" spans="1:11">
      <c r="A203" s="187"/>
      <c r="B203" s="188"/>
      <c r="C203" s="187"/>
      <c r="D203" s="187"/>
      <c r="E203" s="187"/>
      <c r="F203" s="187"/>
      <c r="G203" s="187"/>
      <c r="H203" s="187"/>
      <c r="I203" s="187"/>
      <c r="J203" s="187"/>
      <c r="K203" s="187"/>
    </row>
    <row r="204" ht="15" spans="1:11">
      <c r="A204" s="187"/>
      <c r="B204" s="188"/>
      <c r="C204" s="187"/>
      <c r="D204" s="187"/>
      <c r="E204" s="187"/>
      <c r="F204" s="187"/>
      <c r="G204" s="187"/>
      <c r="H204" s="187"/>
      <c r="I204" s="187"/>
      <c r="J204" s="187"/>
      <c r="K204" s="187"/>
    </row>
    <row r="205" ht="15" spans="1:11">
      <c r="A205" s="187"/>
      <c r="B205" s="188"/>
      <c r="C205" s="187"/>
      <c r="D205" s="187"/>
      <c r="E205" s="187"/>
      <c r="F205" s="187"/>
      <c r="G205" s="187"/>
      <c r="H205" s="187"/>
      <c r="I205" s="187"/>
      <c r="J205" s="187"/>
      <c r="K205" s="187"/>
    </row>
    <row r="206" ht="15" spans="1:11">
      <c r="A206" s="187"/>
      <c r="B206" s="188"/>
      <c r="C206" s="187"/>
      <c r="D206" s="187"/>
      <c r="E206" s="187"/>
      <c r="F206" s="187"/>
      <c r="G206" s="187"/>
      <c r="H206" s="187"/>
      <c r="I206" s="187"/>
      <c r="J206" s="187"/>
      <c r="K206" s="187"/>
    </row>
    <row r="207" ht="15" spans="1:11">
      <c r="A207" s="187"/>
      <c r="B207" s="188"/>
      <c r="C207" s="187"/>
      <c r="D207" s="187"/>
      <c r="E207" s="187"/>
      <c r="F207" s="187"/>
      <c r="G207" s="187"/>
      <c r="H207" s="187"/>
      <c r="I207" s="187"/>
      <c r="J207" s="187"/>
      <c r="K207" s="187"/>
    </row>
    <row r="208" ht="15" spans="1:11">
      <c r="A208" s="187"/>
      <c r="B208" s="188"/>
      <c r="C208" s="187"/>
      <c r="D208" s="187"/>
      <c r="E208" s="187"/>
      <c r="F208" s="187"/>
      <c r="G208" s="187"/>
      <c r="H208" s="187"/>
      <c r="I208" s="187"/>
      <c r="J208" s="187"/>
      <c r="K208" s="187"/>
    </row>
    <row r="209" ht="15" spans="1:11">
      <c r="A209" s="187"/>
      <c r="B209" s="188"/>
      <c r="C209" s="187"/>
      <c r="D209" s="187"/>
      <c r="E209" s="187"/>
      <c r="F209" s="187"/>
      <c r="G209" s="187"/>
      <c r="H209" s="187"/>
      <c r="I209" s="187"/>
      <c r="J209" s="187"/>
      <c r="K209" s="187"/>
    </row>
    <row r="210" ht="15" spans="1:11">
      <c r="A210" s="187"/>
      <c r="B210" s="188"/>
      <c r="C210" s="187"/>
      <c r="D210" s="187"/>
      <c r="E210" s="187"/>
      <c r="F210" s="187"/>
      <c r="G210" s="187"/>
      <c r="H210" s="187"/>
      <c r="I210" s="187"/>
      <c r="J210" s="187"/>
      <c r="K210" s="187"/>
    </row>
    <row r="211" ht="15" spans="1:11">
      <c r="A211" s="187"/>
      <c r="B211" s="188"/>
      <c r="C211" s="187"/>
      <c r="D211" s="187"/>
      <c r="E211" s="187"/>
      <c r="F211" s="187"/>
      <c r="G211" s="187"/>
      <c r="H211" s="187"/>
      <c r="I211" s="187"/>
      <c r="J211" s="187"/>
      <c r="K211" s="187"/>
    </row>
    <row r="212" ht="15" spans="1:11">
      <c r="A212" s="187"/>
      <c r="B212" s="188"/>
      <c r="C212" s="187"/>
      <c r="D212" s="187"/>
      <c r="E212" s="187"/>
      <c r="F212" s="187"/>
      <c r="G212" s="187"/>
      <c r="H212" s="187"/>
      <c r="I212" s="187"/>
      <c r="J212" s="187"/>
      <c r="K212" s="187"/>
    </row>
    <row r="213" ht="15" spans="1:11">
      <c r="A213" s="187"/>
      <c r="B213" s="188"/>
      <c r="C213" s="187"/>
      <c r="D213" s="187"/>
      <c r="E213" s="187"/>
      <c r="F213" s="187"/>
      <c r="G213" s="187"/>
      <c r="H213" s="187"/>
      <c r="I213" s="187"/>
      <c r="J213" s="187"/>
      <c r="K213" s="187"/>
    </row>
    <row r="214" ht="15" spans="1:11">
      <c r="A214" s="187"/>
      <c r="B214" s="188"/>
      <c r="C214" s="187"/>
      <c r="D214" s="187"/>
      <c r="E214" s="187"/>
      <c r="F214" s="187"/>
      <c r="G214" s="187"/>
      <c r="H214" s="187"/>
      <c r="I214" s="187"/>
      <c r="J214" s="187"/>
      <c r="K214" s="187"/>
    </row>
    <row r="215" ht="15" spans="1:11">
      <c r="A215" s="187"/>
      <c r="B215" s="188"/>
      <c r="C215" s="187"/>
      <c r="D215" s="187"/>
      <c r="E215" s="187"/>
      <c r="F215" s="187"/>
      <c r="G215" s="187"/>
      <c r="H215" s="187"/>
      <c r="I215" s="187"/>
      <c r="J215" s="187"/>
      <c r="K215" s="187"/>
    </row>
    <row r="216" ht="15" spans="1:11">
      <c r="A216" s="187"/>
      <c r="B216" s="188"/>
      <c r="C216" s="187"/>
      <c r="D216" s="187"/>
      <c r="E216" s="187"/>
      <c r="F216" s="187"/>
      <c r="G216" s="187"/>
      <c r="H216" s="187"/>
      <c r="I216" s="187"/>
      <c r="J216" s="187"/>
      <c r="K216" s="187"/>
    </row>
    <row r="217" ht="15" spans="1:11">
      <c r="A217" s="187"/>
      <c r="B217" s="188"/>
      <c r="C217" s="187"/>
      <c r="D217" s="187"/>
      <c r="E217" s="187"/>
      <c r="F217" s="187"/>
      <c r="G217" s="187"/>
      <c r="H217" s="187"/>
      <c r="I217" s="187"/>
      <c r="J217" s="187"/>
      <c r="K217" s="187"/>
    </row>
    <row r="218" ht="15" spans="1:11">
      <c r="A218" s="187"/>
      <c r="B218" s="188"/>
      <c r="C218" s="187"/>
      <c r="D218" s="187"/>
      <c r="E218" s="187"/>
      <c r="F218" s="187"/>
      <c r="G218" s="187"/>
      <c r="H218" s="187"/>
      <c r="I218" s="187"/>
      <c r="J218" s="187"/>
      <c r="K218" s="187"/>
    </row>
    <row r="219" ht="15" spans="1:11">
      <c r="A219" s="187"/>
      <c r="B219" s="188"/>
      <c r="C219" s="187"/>
      <c r="D219" s="187"/>
      <c r="E219" s="187"/>
      <c r="F219" s="187"/>
      <c r="G219" s="187"/>
      <c r="H219" s="187"/>
      <c r="I219" s="187"/>
      <c r="J219" s="187"/>
      <c r="K219" s="187"/>
    </row>
    <row r="220" ht="15" spans="1:11">
      <c r="A220" s="187"/>
      <c r="B220" s="188"/>
      <c r="C220" s="187"/>
      <c r="D220" s="187"/>
      <c r="E220" s="187"/>
      <c r="F220" s="187"/>
      <c r="G220" s="187"/>
      <c r="H220" s="187"/>
      <c r="I220" s="187"/>
      <c r="J220" s="187"/>
      <c r="K220" s="187"/>
    </row>
    <row r="221" ht="15" spans="1:11">
      <c r="A221" s="187"/>
      <c r="B221" s="188"/>
      <c r="C221" s="187"/>
      <c r="D221" s="187"/>
      <c r="E221" s="187"/>
      <c r="F221" s="187"/>
      <c r="G221" s="187"/>
      <c r="H221" s="187"/>
      <c r="I221" s="187"/>
      <c r="J221" s="187"/>
      <c r="K221" s="187"/>
    </row>
    <row r="222" ht="15" spans="1:11">
      <c r="A222" s="187"/>
      <c r="B222" s="188"/>
      <c r="C222" s="187"/>
      <c r="D222" s="187"/>
      <c r="E222" s="187"/>
      <c r="F222" s="187"/>
      <c r="G222" s="187"/>
      <c r="H222" s="187"/>
      <c r="I222" s="187"/>
      <c r="J222" s="187"/>
      <c r="K222" s="187"/>
    </row>
    <row r="223" ht="15" spans="1:11">
      <c r="A223" s="187"/>
      <c r="B223" s="188"/>
      <c r="C223" s="187"/>
      <c r="D223" s="187"/>
      <c r="E223" s="187"/>
      <c r="F223" s="187"/>
      <c r="G223" s="187"/>
      <c r="H223" s="187"/>
      <c r="I223" s="187"/>
      <c r="J223" s="187"/>
      <c r="K223" s="187"/>
    </row>
    <row r="224" ht="15" spans="1:11">
      <c r="A224" s="187"/>
      <c r="B224" s="188"/>
      <c r="C224" s="187"/>
      <c r="D224" s="187"/>
      <c r="E224" s="187"/>
      <c r="F224" s="187"/>
      <c r="G224" s="187"/>
      <c r="H224" s="187"/>
      <c r="I224" s="187"/>
      <c r="J224" s="187"/>
      <c r="K224" s="187"/>
    </row>
    <row r="225" ht="15" spans="1:11">
      <c r="A225" s="187"/>
      <c r="B225" s="188"/>
      <c r="C225" s="187"/>
      <c r="D225" s="187"/>
      <c r="E225" s="187"/>
      <c r="F225" s="187"/>
      <c r="G225" s="187"/>
      <c r="H225" s="187"/>
      <c r="I225" s="187"/>
      <c r="J225" s="187"/>
      <c r="K225" s="187"/>
    </row>
    <row r="226" ht="15" spans="1:11">
      <c r="A226" s="187"/>
      <c r="B226" s="188"/>
      <c r="C226" s="187"/>
      <c r="D226" s="187"/>
      <c r="E226" s="187"/>
      <c r="F226" s="187"/>
      <c r="G226" s="187"/>
      <c r="H226" s="187"/>
      <c r="I226" s="187"/>
      <c r="J226" s="187"/>
      <c r="K226" s="187"/>
    </row>
    <row r="227" ht="15" spans="1:11">
      <c r="A227" s="187"/>
      <c r="B227" s="188"/>
      <c r="C227" s="187"/>
      <c r="D227" s="187"/>
      <c r="E227" s="187"/>
      <c r="F227" s="187"/>
      <c r="G227" s="187"/>
      <c r="H227" s="187"/>
      <c r="I227" s="187"/>
      <c r="J227" s="187"/>
      <c r="K227" s="187"/>
    </row>
    <row r="228" ht="15" spans="1:11">
      <c r="A228" s="187"/>
      <c r="B228" s="188"/>
      <c r="C228" s="187"/>
      <c r="D228" s="187"/>
      <c r="E228" s="187"/>
      <c r="F228" s="187"/>
      <c r="G228" s="187"/>
      <c r="H228" s="187"/>
      <c r="I228" s="187"/>
      <c r="J228" s="187"/>
      <c r="K228" s="187"/>
    </row>
    <row r="229" ht="15" spans="1:11">
      <c r="A229" s="187"/>
      <c r="B229" s="188"/>
      <c r="C229" s="187"/>
      <c r="D229" s="187"/>
      <c r="E229" s="187"/>
      <c r="F229" s="187"/>
      <c r="G229" s="187"/>
      <c r="H229" s="187"/>
      <c r="I229" s="187"/>
      <c r="J229" s="187"/>
      <c r="K229" s="187"/>
    </row>
    <row r="230" ht="15" spans="1:11">
      <c r="A230" s="187"/>
      <c r="B230" s="188"/>
      <c r="C230" s="187"/>
      <c r="D230" s="187"/>
      <c r="E230" s="187"/>
      <c r="F230" s="187"/>
      <c r="G230" s="187"/>
      <c r="H230" s="187"/>
      <c r="I230" s="187"/>
      <c r="J230" s="187"/>
      <c r="K230" s="187"/>
    </row>
    <row r="231" ht="15" spans="1:11">
      <c r="A231" s="187"/>
      <c r="B231" s="188"/>
      <c r="C231" s="187"/>
      <c r="D231" s="187"/>
      <c r="E231" s="187"/>
      <c r="F231" s="187"/>
      <c r="G231" s="187"/>
      <c r="H231" s="187"/>
      <c r="I231" s="187"/>
      <c r="J231" s="187"/>
      <c r="K231" s="187"/>
    </row>
    <row r="232" ht="15" spans="1:11">
      <c r="A232" s="187"/>
      <c r="B232" s="188"/>
      <c r="C232" s="187"/>
      <c r="D232" s="187"/>
      <c r="E232" s="187"/>
      <c r="F232" s="187"/>
      <c r="G232" s="187"/>
      <c r="H232" s="187"/>
      <c r="I232" s="187"/>
      <c r="J232" s="187"/>
      <c r="K232" s="187"/>
    </row>
    <row r="233" ht="15" spans="1:11">
      <c r="A233" s="187"/>
      <c r="B233" s="188"/>
      <c r="C233" s="187"/>
      <c r="D233" s="187"/>
      <c r="E233" s="187"/>
      <c r="F233" s="187"/>
      <c r="G233" s="187"/>
      <c r="H233" s="187"/>
      <c r="I233" s="187"/>
      <c r="J233" s="187"/>
      <c r="K233" s="187"/>
    </row>
    <row r="234" ht="15" spans="1:11">
      <c r="A234" s="187"/>
      <c r="B234" s="188"/>
      <c r="C234" s="187"/>
      <c r="D234" s="187"/>
      <c r="E234" s="187"/>
      <c r="F234" s="187"/>
      <c r="G234" s="187"/>
      <c r="H234" s="187"/>
      <c r="I234" s="187"/>
      <c r="J234" s="187"/>
      <c r="K234" s="187"/>
    </row>
    <row r="235" ht="15" spans="1:11">
      <c r="A235" s="187"/>
      <c r="B235" s="188"/>
      <c r="C235" s="187"/>
      <c r="D235" s="187"/>
      <c r="E235" s="187"/>
      <c r="F235" s="187"/>
      <c r="G235" s="187"/>
      <c r="H235" s="187"/>
      <c r="I235" s="187"/>
      <c r="J235" s="187"/>
      <c r="K235" s="187"/>
    </row>
    <row r="236" ht="15" spans="1:11">
      <c r="A236" s="187"/>
      <c r="B236" s="188"/>
      <c r="C236" s="187"/>
      <c r="D236" s="187"/>
      <c r="E236" s="187"/>
      <c r="F236" s="187"/>
      <c r="G236" s="187"/>
      <c r="H236" s="187"/>
      <c r="I236" s="187"/>
      <c r="J236" s="187"/>
      <c r="K236" s="187"/>
    </row>
    <row r="237" ht="15" spans="1:11">
      <c r="A237" s="187"/>
      <c r="B237" s="188"/>
      <c r="C237" s="187"/>
      <c r="D237" s="187"/>
      <c r="E237" s="187"/>
      <c r="F237" s="187"/>
      <c r="G237" s="187"/>
      <c r="H237" s="187"/>
      <c r="I237" s="187"/>
      <c r="J237" s="187"/>
      <c r="K237" s="187"/>
    </row>
    <row r="238" ht="15" spans="1:11">
      <c r="A238" s="187"/>
      <c r="B238" s="188"/>
      <c r="C238" s="187"/>
      <c r="D238" s="187"/>
      <c r="E238" s="187"/>
      <c r="F238" s="187"/>
      <c r="G238" s="187"/>
      <c r="H238" s="187"/>
      <c r="I238" s="187"/>
      <c r="J238" s="187"/>
      <c r="K238" s="187"/>
    </row>
    <row r="239" ht="15" spans="1:11">
      <c r="A239" s="187"/>
      <c r="B239" s="188"/>
      <c r="C239" s="187"/>
      <c r="D239" s="187"/>
      <c r="E239" s="187"/>
      <c r="F239" s="187"/>
      <c r="G239" s="187"/>
      <c r="H239" s="187"/>
      <c r="I239" s="187"/>
      <c r="J239" s="187"/>
      <c r="K239" s="187"/>
    </row>
    <row r="240" ht="15" spans="1:11">
      <c r="A240" s="187"/>
      <c r="B240" s="188"/>
      <c r="C240" s="187"/>
      <c r="D240" s="187"/>
      <c r="E240" s="187"/>
      <c r="F240" s="187"/>
      <c r="G240" s="187"/>
      <c r="H240" s="187"/>
      <c r="I240" s="187"/>
      <c r="J240" s="187"/>
      <c r="K240" s="187"/>
    </row>
    <row r="241" ht="15" spans="1:11">
      <c r="A241" s="187"/>
      <c r="B241" s="188"/>
      <c r="C241" s="187"/>
      <c r="D241" s="187"/>
      <c r="E241" s="187"/>
      <c r="F241" s="187"/>
      <c r="G241" s="187"/>
      <c r="H241" s="187"/>
      <c r="I241" s="187"/>
      <c r="J241" s="187"/>
      <c r="K241" s="187"/>
    </row>
    <row r="242" ht="15" spans="1:11">
      <c r="A242" s="187"/>
      <c r="B242" s="188"/>
      <c r="C242" s="187"/>
      <c r="D242" s="187"/>
      <c r="E242" s="187"/>
      <c r="F242" s="187"/>
      <c r="G242" s="187"/>
      <c r="H242" s="187"/>
      <c r="I242" s="187"/>
      <c r="J242" s="187"/>
      <c r="K242" s="187"/>
    </row>
    <row r="243" ht="15" spans="1:11">
      <c r="A243" s="187"/>
      <c r="B243" s="188"/>
      <c r="C243" s="187"/>
      <c r="D243" s="187"/>
      <c r="E243" s="187"/>
      <c r="F243" s="187"/>
      <c r="G243" s="187"/>
      <c r="H243" s="187"/>
      <c r="I243" s="187"/>
      <c r="J243" s="187"/>
      <c r="K243" s="187"/>
    </row>
    <row r="244" ht="15" spans="1:11">
      <c r="A244" s="187"/>
      <c r="B244" s="188"/>
      <c r="C244" s="187"/>
      <c r="D244" s="187"/>
      <c r="E244" s="187"/>
      <c r="F244" s="187"/>
      <c r="G244" s="187"/>
      <c r="H244" s="187"/>
      <c r="I244" s="187"/>
      <c r="J244" s="187"/>
      <c r="K244" s="187"/>
    </row>
    <row r="245" ht="15" spans="1:11">
      <c r="A245" s="187"/>
      <c r="B245" s="188"/>
      <c r="C245" s="187"/>
      <c r="D245" s="187"/>
      <c r="E245" s="187"/>
      <c r="F245" s="187"/>
      <c r="G245" s="187"/>
      <c r="H245" s="187"/>
      <c r="I245" s="187"/>
      <c r="J245" s="187"/>
      <c r="K245" s="187"/>
    </row>
    <row r="246" ht="15" spans="1:11">
      <c r="A246" s="187"/>
      <c r="B246" s="188"/>
      <c r="C246" s="187"/>
      <c r="D246" s="187"/>
      <c r="E246" s="187"/>
      <c r="F246" s="187"/>
      <c r="G246" s="187"/>
      <c r="H246" s="187"/>
      <c r="I246" s="187"/>
      <c r="J246" s="187"/>
      <c r="K246" s="187"/>
    </row>
    <row r="247" ht="15" spans="1:11">
      <c r="A247" s="187"/>
      <c r="B247" s="188"/>
      <c r="C247" s="187"/>
      <c r="D247" s="187"/>
      <c r="E247" s="187"/>
      <c r="F247" s="187"/>
      <c r="G247" s="187"/>
      <c r="H247" s="187"/>
      <c r="I247" s="187"/>
      <c r="J247" s="187"/>
      <c r="K247" s="187"/>
    </row>
    <row r="248" ht="15" spans="1:11">
      <c r="A248" s="187"/>
      <c r="B248" s="188"/>
      <c r="C248" s="187"/>
      <c r="D248" s="187"/>
      <c r="E248" s="187"/>
      <c r="F248" s="187"/>
      <c r="G248" s="187"/>
      <c r="H248" s="187"/>
      <c r="I248" s="187"/>
      <c r="J248" s="187"/>
      <c r="K248" s="187"/>
    </row>
    <row r="249" ht="15" spans="1:11">
      <c r="A249" s="187"/>
      <c r="B249" s="188"/>
      <c r="C249" s="187"/>
      <c r="D249" s="187"/>
      <c r="E249" s="187"/>
      <c r="F249" s="187"/>
      <c r="G249" s="187"/>
      <c r="H249" s="187"/>
      <c r="I249" s="187"/>
      <c r="J249" s="187"/>
      <c r="K249" s="187"/>
    </row>
    <row r="250" ht="15" spans="1:11">
      <c r="A250" s="187"/>
      <c r="B250" s="188"/>
      <c r="C250" s="187"/>
      <c r="D250" s="187"/>
      <c r="E250" s="187"/>
      <c r="F250" s="187"/>
      <c r="G250" s="187"/>
      <c r="H250" s="187"/>
      <c r="I250" s="187"/>
      <c r="J250" s="187"/>
      <c r="K250" s="187"/>
    </row>
    <row r="251" ht="15" spans="1:11">
      <c r="A251" s="187"/>
      <c r="B251" s="188"/>
      <c r="C251" s="187"/>
      <c r="D251" s="187"/>
      <c r="E251" s="187"/>
      <c r="F251" s="187"/>
      <c r="G251" s="187"/>
      <c r="H251" s="187"/>
      <c r="I251" s="187"/>
      <c r="J251" s="187"/>
      <c r="K251" s="187"/>
    </row>
    <row r="252" ht="15" spans="1:11">
      <c r="A252" s="187"/>
      <c r="B252" s="188"/>
      <c r="C252" s="187"/>
      <c r="D252" s="187"/>
      <c r="E252" s="187"/>
      <c r="F252" s="187"/>
      <c r="G252" s="187"/>
      <c r="H252" s="187"/>
      <c r="I252" s="187"/>
      <c r="J252" s="187"/>
      <c r="K252" s="187"/>
    </row>
    <row r="253" ht="15" spans="1:11">
      <c r="A253" s="187"/>
      <c r="B253" s="188"/>
      <c r="C253" s="187"/>
      <c r="D253" s="187"/>
      <c r="E253" s="187"/>
      <c r="F253" s="187"/>
      <c r="G253" s="187"/>
      <c r="H253" s="187"/>
      <c r="I253" s="187"/>
      <c r="J253" s="187"/>
      <c r="K253" s="187"/>
    </row>
    <row r="254" ht="15" spans="1:11">
      <c r="A254" s="187"/>
      <c r="B254" s="188"/>
      <c r="C254" s="187"/>
      <c r="D254" s="187"/>
      <c r="E254" s="187"/>
      <c r="F254" s="187"/>
      <c r="G254" s="187"/>
      <c r="H254" s="187"/>
      <c r="I254" s="187"/>
      <c r="J254" s="187"/>
      <c r="K254" s="187"/>
    </row>
    <row r="255" ht="15" spans="1:11">
      <c r="A255" s="187"/>
      <c r="B255" s="188"/>
      <c r="C255" s="187"/>
      <c r="D255" s="187"/>
      <c r="E255" s="187"/>
      <c r="F255" s="187"/>
      <c r="G255" s="187"/>
      <c r="H255" s="187"/>
      <c r="I255" s="187"/>
      <c r="J255" s="187"/>
      <c r="K255" s="187"/>
    </row>
    <row r="256" ht="15" spans="1:11">
      <c r="A256" s="187"/>
      <c r="B256" s="188"/>
      <c r="C256" s="187"/>
      <c r="D256" s="187"/>
      <c r="E256" s="187"/>
      <c r="F256" s="187"/>
      <c r="G256" s="187"/>
      <c r="H256" s="187"/>
      <c r="I256" s="187"/>
      <c r="J256" s="187"/>
      <c r="K256" s="187"/>
    </row>
    <row r="257" ht="15" spans="1:11">
      <c r="A257" s="187"/>
      <c r="B257" s="188"/>
      <c r="C257" s="187"/>
      <c r="D257" s="187"/>
      <c r="E257" s="187"/>
      <c r="F257" s="187"/>
      <c r="G257" s="187"/>
      <c r="H257" s="187"/>
      <c r="I257" s="187"/>
      <c r="J257" s="187"/>
      <c r="K257" s="187"/>
    </row>
    <row r="258" ht="15" spans="1:11">
      <c r="A258" s="187"/>
      <c r="B258" s="188"/>
      <c r="C258" s="187"/>
      <c r="D258" s="187"/>
      <c r="E258" s="187"/>
      <c r="F258" s="187"/>
      <c r="G258" s="187"/>
      <c r="H258" s="187"/>
      <c r="I258" s="187"/>
      <c r="J258" s="187"/>
      <c r="K258" s="187"/>
    </row>
    <row r="259" ht="15" spans="1:11">
      <c r="A259" s="187"/>
      <c r="B259" s="188"/>
      <c r="C259" s="187"/>
      <c r="D259" s="187"/>
      <c r="E259" s="187"/>
      <c r="F259" s="187"/>
      <c r="G259" s="187"/>
      <c r="H259" s="187"/>
      <c r="I259" s="187"/>
      <c r="J259" s="187"/>
      <c r="K259" s="187"/>
    </row>
    <row r="260" ht="15" spans="1:11">
      <c r="A260" s="187"/>
      <c r="B260" s="188"/>
      <c r="C260" s="187"/>
      <c r="D260" s="187"/>
      <c r="E260" s="187"/>
      <c r="F260" s="187"/>
      <c r="G260" s="187"/>
      <c r="H260" s="187"/>
      <c r="I260" s="187"/>
      <c r="J260" s="187"/>
      <c r="K260" s="187"/>
    </row>
    <row r="261" ht="15" spans="1:11">
      <c r="A261" s="187"/>
      <c r="B261" s="188"/>
      <c r="C261" s="187"/>
      <c r="D261" s="187"/>
      <c r="E261" s="187"/>
      <c r="F261" s="187"/>
      <c r="G261" s="187"/>
      <c r="H261" s="187"/>
      <c r="I261" s="187"/>
      <c r="J261" s="187"/>
      <c r="K261" s="187"/>
    </row>
    <row r="262" ht="15" spans="1:11">
      <c r="A262" s="187"/>
      <c r="B262" s="188"/>
      <c r="C262" s="187"/>
      <c r="D262" s="187"/>
      <c r="E262" s="187"/>
      <c r="F262" s="187"/>
      <c r="G262" s="187"/>
      <c r="H262" s="187"/>
      <c r="I262" s="187"/>
      <c r="J262" s="187"/>
      <c r="K262" s="187"/>
    </row>
    <row r="263" ht="15" spans="1:11">
      <c r="A263" s="187"/>
      <c r="B263" s="188"/>
      <c r="C263" s="187"/>
      <c r="D263" s="187"/>
      <c r="E263" s="187"/>
      <c r="F263" s="187"/>
      <c r="G263" s="187"/>
      <c r="H263" s="187"/>
      <c r="I263" s="187"/>
      <c r="J263" s="187"/>
      <c r="K263" s="187"/>
    </row>
    <row r="264" ht="15" spans="1:11">
      <c r="A264" s="187"/>
      <c r="B264" s="188"/>
      <c r="C264" s="187"/>
      <c r="D264" s="187"/>
      <c r="E264" s="187"/>
      <c r="F264" s="187"/>
      <c r="G264" s="187"/>
      <c r="H264" s="187"/>
      <c r="I264" s="187"/>
      <c r="J264" s="187"/>
      <c r="K264" s="187"/>
    </row>
    <row r="265" ht="15" spans="1:11">
      <c r="A265" s="187"/>
      <c r="B265" s="188"/>
      <c r="C265" s="187"/>
      <c r="D265" s="187"/>
      <c r="E265" s="187"/>
      <c r="F265" s="187"/>
      <c r="G265" s="187"/>
      <c r="H265" s="187"/>
      <c r="I265" s="187"/>
      <c r="J265" s="187"/>
      <c r="K265" s="187"/>
    </row>
    <row r="266" ht="15" spans="1:11">
      <c r="A266" s="187"/>
      <c r="B266" s="188"/>
      <c r="C266" s="187"/>
      <c r="D266" s="187"/>
      <c r="E266" s="187"/>
      <c r="F266" s="187"/>
      <c r="G266" s="187"/>
      <c r="H266" s="187"/>
      <c r="I266" s="187"/>
      <c r="J266" s="187"/>
      <c r="K266" s="187"/>
    </row>
    <row r="267" ht="15" spans="1:11">
      <c r="A267" s="187"/>
      <c r="B267" s="188"/>
      <c r="C267" s="187"/>
      <c r="D267" s="187"/>
      <c r="E267" s="187"/>
      <c r="F267" s="187"/>
      <c r="G267" s="187"/>
      <c r="H267" s="187"/>
      <c r="I267" s="187"/>
      <c r="J267" s="187"/>
      <c r="K267" s="187"/>
    </row>
    <row r="268" ht="15" spans="1:11">
      <c r="A268" s="187"/>
      <c r="B268" s="188"/>
      <c r="C268" s="187"/>
      <c r="D268" s="187"/>
      <c r="E268" s="187"/>
      <c r="F268" s="187"/>
      <c r="G268" s="187"/>
      <c r="H268" s="187"/>
      <c r="I268" s="187"/>
      <c r="J268" s="187"/>
      <c r="K268" s="187"/>
    </row>
    <row r="269" ht="15" spans="1:11">
      <c r="A269" s="187"/>
      <c r="B269" s="188"/>
      <c r="C269" s="187"/>
      <c r="D269" s="187"/>
      <c r="E269" s="187"/>
      <c r="F269" s="187"/>
      <c r="G269" s="187"/>
      <c r="H269" s="187"/>
      <c r="I269" s="187"/>
      <c r="J269" s="187"/>
      <c r="K269" s="187"/>
    </row>
    <row r="270" ht="15" spans="1:11">
      <c r="A270" s="187"/>
      <c r="B270" s="188"/>
      <c r="C270" s="187"/>
      <c r="D270" s="187"/>
      <c r="E270" s="187"/>
      <c r="F270" s="187"/>
      <c r="G270" s="187"/>
      <c r="H270" s="187"/>
      <c r="I270" s="187"/>
      <c r="J270" s="187"/>
      <c r="K270" s="187"/>
    </row>
    <row r="271" ht="15" spans="1:11">
      <c r="A271" s="187"/>
      <c r="B271" s="188"/>
      <c r="C271" s="187"/>
      <c r="D271" s="187"/>
      <c r="E271" s="187"/>
      <c r="F271" s="187"/>
      <c r="G271" s="187"/>
      <c r="H271" s="187"/>
      <c r="I271" s="187"/>
      <c r="J271" s="187"/>
      <c r="K271" s="187"/>
    </row>
    <row r="272" ht="15" spans="1:11">
      <c r="A272" s="187"/>
      <c r="B272" s="188"/>
      <c r="C272" s="187"/>
      <c r="D272" s="187"/>
      <c r="E272" s="187"/>
      <c r="F272" s="187"/>
      <c r="G272" s="187"/>
      <c r="H272" s="187"/>
      <c r="I272" s="187"/>
      <c r="J272" s="187"/>
      <c r="K272" s="187"/>
    </row>
    <row r="273" ht="15" spans="1:11">
      <c r="A273" s="187"/>
      <c r="B273" s="188"/>
      <c r="C273" s="187"/>
      <c r="D273" s="187"/>
      <c r="E273" s="187"/>
      <c r="F273" s="187"/>
      <c r="G273" s="187"/>
      <c r="H273" s="187"/>
      <c r="I273" s="187"/>
      <c r="J273" s="187"/>
      <c r="K273" s="187"/>
    </row>
    <row r="274" ht="15" spans="1:11">
      <c r="A274" s="187"/>
      <c r="B274" s="188"/>
      <c r="C274" s="187"/>
      <c r="D274" s="187"/>
      <c r="E274" s="187"/>
      <c r="F274" s="187"/>
      <c r="G274" s="187"/>
      <c r="H274" s="187"/>
      <c r="I274" s="187"/>
      <c r="J274" s="187"/>
      <c r="K274" s="187"/>
    </row>
    <row r="275" ht="15" spans="1:11">
      <c r="A275" s="187"/>
      <c r="B275" s="188"/>
      <c r="C275" s="187"/>
      <c r="D275" s="187"/>
      <c r="E275" s="187"/>
      <c r="F275" s="187"/>
      <c r="G275" s="187"/>
      <c r="H275" s="187"/>
      <c r="I275" s="187"/>
      <c r="J275" s="187"/>
      <c r="K275" s="187"/>
    </row>
    <row r="276" ht="15" spans="1:11">
      <c r="A276" s="187"/>
      <c r="B276" s="188"/>
      <c r="C276" s="187"/>
      <c r="D276" s="187"/>
      <c r="E276" s="187"/>
      <c r="F276" s="187"/>
      <c r="G276" s="187"/>
      <c r="H276" s="187"/>
      <c r="I276" s="187"/>
      <c r="J276" s="187"/>
      <c r="K276" s="187"/>
    </row>
    <row r="277" ht="15" spans="1:11">
      <c r="A277" s="187"/>
      <c r="B277" s="188"/>
      <c r="C277" s="187"/>
      <c r="D277" s="187"/>
      <c r="E277" s="187"/>
      <c r="F277" s="187"/>
      <c r="G277" s="187"/>
      <c r="H277" s="187"/>
      <c r="I277" s="187"/>
      <c r="J277" s="187"/>
      <c r="K277" s="187"/>
    </row>
    <row r="278" ht="15" spans="1:11">
      <c r="A278" s="187"/>
      <c r="B278" s="188"/>
      <c r="C278" s="187"/>
      <c r="D278" s="187"/>
      <c r="E278" s="187"/>
      <c r="F278" s="187"/>
      <c r="G278" s="187"/>
      <c r="H278" s="187"/>
      <c r="I278" s="187"/>
      <c r="J278" s="187"/>
      <c r="K278" s="187"/>
    </row>
    <row r="279" ht="15" spans="1:11">
      <c r="A279" s="187"/>
      <c r="B279" s="188"/>
      <c r="C279" s="187"/>
      <c r="D279" s="187"/>
      <c r="E279" s="187"/>
      <c r="F279" s="187"/>
      <c r="G279" s="187"/>
      <c r="H279" s="187"/>
      <c r="I279" s="187"/>
      <c r="J279" s="187"/>
      <c r="K279" s="187"/>
    </row>
    <row r="280" ht="15" spans="1:11">
      <c r="A280" s="187"/>
      <c r="B280" s="188"/>
      <c r="C280" s="187"/>
      <c r="D280" s="187"/>
      <c r="E280" s="187"/>
      <c r="F280" s="187"/>
      <c r="G280" s="187"/>
      <c r="H280" s="187"/>
      <c r="I280" s="187"/>
      <c r="J280" s="187"/>
      <c r="K280" s="187"/>
    </row>
    <row r="281" ht="15" spans="1:11">
      <c r="A281" s="187"/>
      <c r="B281" s="188"/>
      <c r="C281" s="187"/>
      <c r="D281" s="187"/>
      <c r="E281" s="187"/>
      <c r="F281" s="187"/>
      <c r="G281" s="187"/>
      <c r="H281" s="187"/>
      <c r="I281" s="187"/>
      <c r="J281" s="187"/>
      <c r="K281" s="187"/>
    </row>
    <row r="282" ht="15" spans="1:11">
      <c r="A282" s="187"/>
      <c r="B282" s="188"/>
      <c r="C282" s="187"/>
      <c r="D282" s="187"/>
      <c r="E282" s="187"/>
      <c r="F282" s="187"/>
      <c r="G282" s="187"/>
      <c r="H282" s="187"/>
      <c r="I282" s="187"/>
      <c r="J282" s="187"/>
      <c r="K282" s="187"/>
    </row>
    <row r="283" ht="15" spans="1:11">
      <c r="A283" s="187"/>
      <c r="B283" s="188"/>
      <c r="C283" s="187"/>
      <c r="D283" s="187"/>
      <c r="E283" s="187"/>
      <c r="F283" s="187"/>
      <c r="G283" s="187"/>
      <c r="H283" s="187"/>
      <c r="I283" s="187"/>
      <c r="J283" s="187"/>
      <c r="K283" s="187"/>
    </row>
    <row r="284" ht="15" spans="1:11">
      <c r="A284" s="187"/>
      <c r="B284" s="188"/>
      <c r="C284" s="187"/>
      <c r="D284" s="187"/>
      <c r="E284" s="187"/>
      <c r="F284" s="187"/>
      <c r="G284" s="187"/>
      <c r="H284" s="187"/>
      <c r="I284" s="187"/>
      <c r="J284" s="187"/>
      <c r="K284" s="187"/>
    </row>
    <row r="285" ht="15" spans="1:11">
      <c r="A285" s="187"/>
      <c r="B285" s="188"/>
      <c r="C285" s="187"/>
      <c r="D285" s="187"/>
      <c r="E285" s="187"/>
      <c r="F285" s="187"/>
      <c r="G285" s="187"/>
      <c r="H285" s="187"/>
      <c r="I285" s="187"/>
      <c r="J285" s="187"/>
      <c r="K285" s="187"/>
    </row>
    <row r="286" ht="15" spans="1:11">
      <c r="A286" s="187"/>
      <c r="B286" s="188"/>
      <c r="C286" s="187"/>
      <c r="D286" s="187"/>
      <c r="E286" s="187"/>
      <c r="F286" s="187"/>
      <c r="G286" s="187"/>
      <c r="H286" s="187"/>
      <c r="I286" s="187"/>
      <c r="J286" s="187"/>
      <c r="K286" s="187"/>
    </row>
    <row r="287" ht="15" spans="1:11">
      <c r="A287" s="187"/>
      <c r="B287" s="188"/>
      <c r="C287" s="187"/>
      <c r="D287" s="187"/>
      <c r="E287" s="187"/>
      <c r="F287" s="187"/>
      <c r="G287" s="187"/>
      <c r="H287" s="187"/>
      <c r="I287" s="187"/>
      <c r="J287" s="187"/>
      <c r="K287" s="187"/>
    </row>
    <row r="288" ht="15" spans="1:11">
      <c r="A288" s="187"/>
      <c r="B288" s="188"/>
      <c r="C288" s="187"/>
      <c r="D288" s="187"/>
      <c r="E288" s="187"/>
      <c r="F288" s="187"/>
      <c r="G288" s="187"/>
      <c r="H288" s="187"/>
      <c r="I288" s="187"/>
      <c r="J288" s="187"/>
      <c r="K288" s="187"/>
    </row>
    <row r="289" ht="15" spans="1:11">
      <c r="A289" s="187"/>
      <c r="B289" s="188"/>
      <c r="C289" s="187"/>
      <c r="D289" s="187"/>
      <c r="E289" s="187"/>
      <c r="F289" s="187"/>
      <c r="G289" s="187"/>
      <c r="H289" s="187"/>
      <c r="I289" s="187"/>
      <c r="J289" s="187"/>
      <c r="K289" s="187"/>
    </row>
    <row r="290" ht="15" spans="1:11">
      <c r="A290" s="187"/>
      <c r="B290" s="188"/>
      <c r="C290" s="187"/>
      <c r="D290" s="187"/>
      <c r="E290" s="187"/>
      <c r="F290" s="187"/>
      <c r="G290" s="187"/>
      <c r="H290" s="187"/>
      <c r="I290" s="187"/>
      <c r="J290" s="187"/>
      <c r="K290" s="187"/>
    </row>
    <row r="291" ht="15" spans="1:11">
      <c r="A291" s="187"/>
      <c r="B291" s="188"/>
      <c r="C291" s="187"/>
      <c r="D291" s="187"/>
      <c r="E291" s="187"/>
      <c r="F291" s="187"/>
      <c r="G291" s="187"/>
      <c r="H291" s="187"/>
      <c r="I291" s="187"/>
      <c r="J291" s="187"/>
      <c r="K291" s="187"/>
    </row>
    <row r="292" ht="15" spans="1:11">
      <c r="A292" s="187"/>
      <c r="B292" s="188"/>
      <c r="C292" s="187"/>
      <c r="D292" s="187"/>
      <c r="E292" s="187"/>
      <c r="F292" s="187"/>
      <c r="G292" s="187"/>
      <c r="H292" s="187"/>
      <c r="I292" s="187"/>
      <c r="J292" s="187"/>
      <c r="K292" s="187"/>
    </row>
    <row r="293" ht="15" spans="1:11">
      <c r="A293" s="187"/>
      <c r="B293" s="188"/>
      <c r="C293" s="187"/>
      <c r="D293" s="187"/>
      <c r="E293" s="187"/>
      <c r="F293" s="187"/>
      <c r="G293" s="187"/>
      <c r="H293" s="187"/>
      <c r="I293" s="187"/>
      <c r="J293" s="187"/>
      <c r="K293" s="187"/>
    </row>
    <row r="294" ht="15" spans="1:11">
      <c r="A294" s="187"/>
      <c r="B294" s="188"/>
      <c r="C294" s="187"/>
      <c r="D294" s="187"/>
      <c r="E294" s="187"/>
      <c r="F294" s="187"/>
      <c r="G294" s="187"/>
      <c r="H294" s="187"/>
      <c r="I294" s="187"/>
      <c r="J294" s="187"/>
      <c r="K294" s="187"/>
    </row>
    <row r="295" ht="15" spans="1:11">
      <c r="A295" s="187"/>
      <c r="B295" s="188"/>
      <c r="C295" s="187"/>
      <c r="D295" s="187"/>
      <c r="E295" s="187"/>
      <c r="F295" s="187"/>
      <c r="G295" s="187"/>
      <c r="H295" s="187"/>
      <c r="I295" s="187"/>
      <c r="J295" s="187"/>
      <c r="K295" s="187"/>
    </row>
    <row r="296" ht="15" spans="1:11">
      <c r="A296" s="187"/>
      <c r="B296" s="188"/>
      <c r="C296" s="187"/>
      <c r="D296" s="187"/>
      <c r="E296" s="187"/>
      <c r="F296" s="187"/>
      <c r="G296" s="187"/>
      <c r="H296" s="187"/>
      <c r="I296" s="187"/>
      <c r="J296" s="187"/>
      <c r="K296" s="187"/>
    </row>
    <row r="297" ht="15" spans="1:11">
      <c r="A297" s="187"/>
      <c r="B297" s="188"/>
      <c r="C297" s="187"/>
      <c r="D297" s="187"/>
      <c r="E297" s="187"/>
      <c r="F297" s="187"/>
      <c r="G297" s="187"/>
      <c r="H297" s="187"/>
      <c r="I297" s="187"/>
      <c r="J297" s="187"/>
      <c r="K297" s="187"/>
    </row>
    <row r="298" ht="15" spans="1:11">
      <c r="A298" s="187"/>
      <c r="B298" s="188"/>
      <c r="C298" s="187"/>
      <c r="D298" s="187"/>
      <c r="E298" s="187"/>
      <c r="F298" s="187"/>
      <c r="G298" s="187"/>
      <c r="H298" s="187"/>
      <c r="I298" s="187"/>
      <c r="J298" s="187"/>
      <c r="K298" s="187"/>
    </row>
    <row r="299" ht="15" spans="1:11">
      <c r="A299" s="187"/>
      <c r="B299" s="188"/>
      <c r="C299" s="187"/>
      <c r="D299" s="187"/>
      <c r="E299" s="187"/>
      <c r="F299" s="187"/>
      <c r="G299" s="187"/>
      <c r="H299" s="187"/>
      <c r="I299" s="187"/>
      <c r="J299" s="187"/>
      <c r="K299" s="187"/>
    </row>
    <row r="300" ht="15" spans="1:11">
      <c r="A300" s="187"/>
      <c r="B300" s="188"/>
      <c r="C300" s="187"/>
      <c r="D300" s="187"/>
      <c r="E300" s="187"/>
      <c r="F300" s="187"/>
      <c r="G300" s="187"/>
      <c r="H300" s="187"/>
      <c r="I300" s="187"/>
      <c r="J300" s="187"/>
      <c r="K300" s="187"/>
    </row>
    <row r="301" ht="15" spans="1:11">
      <c r="A301" s="187"/>
      <c r="B301" s="188"/>
      <c r="C301" s="187"/>
      <c r="D301" s="187"/>
      <c r="E301" s="187"/>
      <c r="F301" s="187"/>
      <c r="G301" s="187"/>
      <c r="H301" s="187"/>
      <c r="I301" s="187"/>
      <c r="J301" s="187"/>
      <c r="K301" s="187"/>
    </row>
    <row r="302" ht="15" spans="1:11">
      <c r="A302" s="187"/>
      <c r="B302" s="188"/>
      <c r="C302" s="187"/>
      <c r="D302" s="187"/>
      <c r="E302" s="187"/>
      <c r="F302" s="187"/>
      <c r="G302" s="187"/>
      <c r="H302" s="187"/>
      <c r="I302" s="187"/>
      <c r="J302" s="187"/>
      <c r="K302" s="187"/>
    </row>
    <row r="303" ht="15" spans="1:11">
      <c r="A303" s="187"/>
      <c r="B303" s="188"/>
      <c r="C303" s="187"/>
      <c r="D303" s="187"/>
      <c r="E303" s="187"/>
      <c r="F303" s="187"/>
      <c r="G303" s="187"/>
      <c r="H303" s="187"/>
      <c r="I303" s="187"/>
      <c r="J303" s="187"/>
      <c r="K303" s="187"/>
    </row>
    <row r="304" ht="15" spans="1:11">
      <c r="A304" s="187"/>
      <c r="B304" s="188"/>
      <c r="C304" s="187"/>
      <c r="D304" s="187"/>
      <c r="E304" s="187"/>
      <c r="F304" s="187"/>
      <c r="G304" s="187"/>
      <c r="H304" s="187"/>
      <c r="I304" s="187"/>
      <c r="J304" s="187"/>
      <c r="K304" s="187"/>
    </row>
    <row r="305" ht="15" spans="1:11">
      <c r="A305" s="187"/>
      <c r="B305" s="188"/>
      <c r="C305" s="187"/>
      <c r="D305" s="187"/>
      <c r="E305" s="187"/>
      <c r="F305" s="187"/>
      <c r="G305" s="187"/>
      <c r="H305" s="187"/>
      <c r="I305" s="187"/>
      <c r="J305" s="187"/>
      <c r="K305" s="187"/>
    </row>
    <row r="306" ht="15" spans="1:11">
      <c r="A306" s="187"/>
      <c r="B306" s="188"/>
      <c r="C306" s="187"/>
      <c r="D306" s="187"/>
      <c r="E306" s="187"/>
      <c r="F306" s="187"/>
      <c r="G306" s="187"/>
      <c r="H306" s="187"/>
      <c r="I306" s="187"/>
      <c r="J306" s="187"/>
      <c r="K306" s="187"/>
    </row>
    <row r="307" ht="15" spans="1:11">
      <c r="A307" s="187"/>
      <c r="B307" s="188"/>
      <c r="C307" s="187"/>
      <c r="D307" s="187"/>
      <c r="E307" s="187"/>
      <c r="F307" s="187"/>
      <c r="G307" s="187"/>
      <c r="H307" s="187"/>
      <c r="I307" s="187"/>
      <c r="J307" s="187"/>
      <c r="K307" s="187"/>
    </row>
    <row r="308" ht="15" spans="1:11">
      <c r="A308" s="187"/>
      <c r="B308" s="188"/>
      <c r="C308" s="187"/>
      <c r="D308" s="187"/>
      <c r="E308" s="187"/>
      <c r="F308" s="187"/>
      <c r="G308" s="187"/>
      <c r="H308" s="187"/>
      <c r="I308" s="187"/>
      <c r="J308" s="187"/>
      <c r="K308" s="187"/>
    </row>
    <row r="309" ht="15" spans="1:11">
      <c r="A309" s="187"/>
      <c r="B309" s="188"/>
      <c r="C309" s="187"/>
      <c r="D309" s="187"/>
      <c r="E309" s="187"/>
      <c r="F309" s="187"/>
      <c r="G309" s="187"/>
      <c r="H309" s="187"/>
      <c r="I309" s="187"/>
      <c r="J309" s="187"/>
      <c r="K309" s="187"/>
    </row>
    <row r="310" ht="15" spans="1:11">
      <c r="A310" s="187"/>
      <c r="B310" s="188"/>
      <c r="C310" s="187"/>
      <c r="D310" s="187"/>
      <c r="E310" s="187"/>
      <c r="F310" s="187"/>
      <c r="G310" s="187"/>
      <c r="H310" s="187"/>
      <c r="I310" s="187"/>
      <c r="J310" s="187"/>
      <c r="K310" s="187"/>
    </row>
    <row r="311" ht="15" spans="1:11">
      <c r="A311" s="187"/>
      <c r="B311" s="188"/>
      <c r="C311" s="187"/>
      <c r="D311" s="187"/>
      <c r="E311" s="187"/>
      <c r="F311" s="187"/>
      <c r="G311" s="187"/>
      <c r="H311" s="187"/>
      <c r="I311" s="187"/>
      <c r="J311" s="187"/>
      <c r="K311" s="187"/>
    </row>
    <row r="312" ht="15" spans="1:11">
      <c r="A312" s="187"/>
      <c r="B312" s="188"/>
      <c r="C312" s="187"/>
      <c r="D312" s="187"/>
      <c r="E312" s="187"/>
      <c r="F312" s="187"/>
      <c r="G312" s="187"/>
      <c r="H312" s="187"/>
      <c r="I312" s="187"/>
      <c r="J312" s="187"/>
      <c r="K312" s="187"/>
    </row>
    <row r="313" ht="15" spans="1:11">
      <c r="A313" s="187"/>
      <c r="B313" s="188"/>
      <c r="C313" s="187"/>
      <c r="D313" s="187"/>
      <c r="E313" s="187"/>
      <c r="F313" s="187"/>
      <c r="G313" s="187"/>
      <c r="H313" s="187"/>
      <c r="I313" s="187"/>
      <c r="J313" s="187"/>
      <c r="K313" s="187"/>
    </row>
    <row r="314" ht="15" spans="1:11">
      <c r="A314" s="187"/>
      <c r="B314" s="188"/>
      <c r="C314" s="187"/>
      <c r="D314" s="187"/>
      <c r="E314" s="187"/>
      <c r="F314" s="187"/>
      <c r="G314" s="187"/>
      <c r="H314" s="187"/>
      <c r="I314" s="187"/>
      <c r="J314" s="187"/>
      <c r="K314" s="187"/>
    </row>
    <row r="315" ht="15" spans="1:11">
      <c r="A315" s="187"/>
      <c r="B315" s="188"/>
      <c r="C315" s="187"/>
      <c r="D315" s="187"/>
      <c r="E315" s="187"/>
      <c r="F315" s="187"/>
      <c r="G315" s="187"/>
      <c r="H315" s="187"/>
      <c r="I315" s="187"/>
      <c r="J315" s="187"/>
      <c r="K315" s="187"/>
    </row>
    <row r="316" ht="15" spans="1:11">
      <c r="A316" s="187"/>
      <c r="B316" s="188"/>
      <c r="C316" s="187"/>
      <c r="D316" s="187"/>
      <c r="E316" s="187"/>
      <c r="F316" s="187"/>
      <c r="G316" s="187"/>
      <c r="H316" s="187"/>
      <c r="I316" s="187"/>
      <c r="J316" s="187"/>
      <c r="K316" s="187"/>
    </row>
    <row r="317" ht="15" spans="1:11">
      <c r="A317" s="187"/>
      <c r="B317" s="188"/>
      <c r="C317" s="187"/>
      <c r="D317" s="187"/>
      <c r="E317" s="187"/>
      <c r="F317" s="187"/>
      <c r="G317" s="187"/>
      <c r="H317" s="187"/>
      <c r="I317" s="187"/>
      <c r="J317" s="187"/>
      <c r="K317" s="187"/>
    </row>
    <row r="318" ht="15" spans="1:11">
      <c r="A318" s="187"/>
      <c r="B318" s="188"/>
      <c r="C318" s="187"/>
      <c r="D318" s="187"/>
      <c r="E318" s="187"/>
      <c r="F318" s="187"/>
      <c r="G318" s="187"/>
      <c r="H318" s="187"/>
      <c r="I318" s="187"/>
      <c r="J318" s="187"/>
      <c r="K318" s="187"/>
    </row>
    <row r="319" ht="15" spans="1:11">
      <c r="A319" s="187"/>
      <c r="B319" s="188"/>
      <c r="C319" s="187"/>
      <c r="D319" s="187"/>
      <c r="E319" s="187"/>
      <c r="F319" s="187"/>
      <c r="G319" s="187"/>
      <c r="H319" s="187"/>
      <c r="I319" s="187"/>
      <c r="J319" s="187"/>
      <c r="K319" s="187"/>
    </row>
    <row r="320" ht="15" spans="1:11">
      <c r="A320" s="187"/>
      <c r="B320" s="188"/>
      <c r="C320" s="187"/>
      <c r="D320" s="187"/>
      <c r="E320" s="187"/>
      <c r="F320" s="187"/>
      <c r="G320" s="187"/>
      <c r="H320" s="187"/>
      <c r="I320" s="187"/>
      <c r="J320" s="187"/>
      <c r="K320" s="187"/>
    </row>
    <row r="321" ht="15" spans="1:11">
      <c r="A321" s="187"/>
      <c r="B321" s="188"/>
      <c r="C321" s="187"/>
      <c r="D321" s="187"/>
      <c r="E321" s="187"/>
      <c r="F321" s="187"/>
      <c r="G321" s="187"/>
      <c r="H321" s="187"/>
      <c r="I321" s="187"/>
      <c r="J321" s="187"/>
      <c r="K321" s="187"/>
    </row>
    <row r="322" ht="15" spans="1:11">
      <c r="A322" s="187"/>
      <c r="B322" s="188"/>
      <c r="C322" s="187"/>
      <c r="D322" s="187"/>
      <c r="E322" s="187"/>
      <c r="F322" s="187"/>
      <c r="G322" s="187"/>
      <c r="H322" s="187"/>
      <c r="I322" s="187"/>
      <c r="J322" s="187"/>
      <c r="K322" s="187"/>
    </row>
    <row r="323" ht="15" spans="1:11">
      <c r="A323" s="187"/>
      <c r="B323" s="188"/>
      <c r="C323" s="187"/>
      <c r="D323" s="187"/>
      <c r="E323" s="187"/>
      <c r="F323" s="187"/>
      <c r="G323" s="187"/>
      <c r="H323" s="187"/>
      <c r="I323" s="187"/>
      <c r="J323" s="187"/>
      <c r="K323" s="187"/>
    </row>
    <row r="324" ht="15" spans="1:11">
      <c r="A324" s="187"/>
      <c r="B324" s="188"/>
      <c r="C324" s="187"/>
      <c r="D324" s="187"/>
      <c r="E324" s="187"/>
      <c r="F324" s="187"/>
      <c r="G324" s="187"/>
      <c r="H324" s="187"/>
      <c r="I324" s="187"/>
      <c r="J324" s="187"/>
      <c r="K324" s="187"/>
    </row>
    <row r="325" ht="15" spans="1:11">
      <c r="A325" s="187"/>
      <c r="B325" s="188"/>
      <c r="C325" s="187"/>
      <c r="D325" s="187"/>
      <c r="E325" s="187"/>
      <c r="F325" s="187"/>
      <c r="G325" s="187"/>
      <c r="H325" s="187"/>
      <c r="I325" s="187"/>
      <c r="J325" s="187"/>
      <c r="K325" s="187"/>
    </row>
    <row r="326" ht="15" spans="1:11">
      <c r="A326" s="187"/>
      <c r="B326" s="188"/>
      <c r="C326" s="187"/>
      <c r="D326" s="187"/>
      <c r="E326" s="187"/>
      <c r="F326" s="187"/>
      <c r="G326" s="187"/>
      <c r="H326" s="187"/>
      <c r="I326" s="187"/>
      <c r="J326" s="187"/>
      <c r="K326" s="187"/>
    </row>
    <row r="327" ht="15" spans="1:11">
      <c r="A327" s="187"/>
      <c r="B327" s="188"/>
      <c r="C327" s="187"/>
      <c r="D327" s="187"/>
      <c r="E327" s="187"/>
      <c r="F327" s="187"/>
      <c r="G327" s="187"/>
      <c r="H327" s="187"/>
      <c r="I327" s="187"/>
      <c r="J327" s="187"/>
      <c r="K327" s="187"/>
    </row>
    <row r="328" ht="15" spans="1:11">
      <c r="A328" s="187"/>
      <c r="B328" s="188"/>
      <c r="C328" s="187"/>
      <c r="D328" s="187"/>
      <c r="E328" s="187"/>
      <c r="F328" s="187"/>
      <c r="G328" s="187"/>
      <c r="H328" s="187"/>
      <c r="I328" s="187"/>
      <c r="J328" s="187"/>
      <c r="K328" s="187"/>
    </row>
    <row r="329" ht="15" spans="1:11">
      <c r="A329" s="187"/>
      <c r="B329" s="188"/>
      <c r="C329" s="187"/>
      <c r="D329" s="187"/>
      <c r="E329" s="187"/>
      <c r="F329" s="187"/>
      <c r="G329" s="187"/>
      <c r="H329" s="187"/>
      <c r="I329" s="187"/>
      <c r="J329" s="187"/>
      <c r="K329" s="187"/>
    </row>
    <row r="330" ht="15" spans="1:11">
      <c r="A330" s="187"/>
      <c r="B330" s="188"/>
      <c r="C330" s="187"/>
      <c r="D330" s="187"/>
      <c r="E330" s="187"/>
      <c r="F330" s="187"/>
      <c r="G330" s="187"/>
      <c r="H330" s="187"/>
      <c r="I330" s="187"/>
      <c r="J330" s="187"/>
      <c r="K330" s="187"/>
    </row>
    <row r="331" ht="15" spans="1:11">
      <c r="A331" s="187"/>
      <c r="B331" s="188"/>
      <c r="C331" s="187"/>
      <c r="D331" s="187"/>
      <c r="E331" s="187"/>
      <c r="F331" s="187"/>
      <c r="G331" s="187"/>
      <c r="H331" s="187"/>
      <c r="I331" s="187"/>
      <c r="J331" s="187"/>
      <c r="K331" s="187"/>
    </row>
    <row r="332" ht="15" spans="1:11">
      <c r="A332" s="187"/>
      <c r="B332" s="188"/>
      <c r="C332" s="187"/>
      <c r="D332" s="187"/>
      <c r="E332" s="187"/>
      <c r="F332" s="187"/>
      <c r="G332" s="187"/>
      <c r="H332" s="187"/>
      <c r="I332" s="187"/>
      <c r="J332" s="187"/>
      <c r="K332" s="187"/>
    </row>
    <row r="333" ht="15" spans="1:11">
      <c r="A333" s="187"/>
      <c r="B333" s="188"/>
      <c r="C333" s="187"/>
      <c r="D333" s="187"/>
      <c r="E333" s="187"/>
      <c r="F333" s="187"/>
      <c r="G333" s="187"/>
      <c r="H333" s="187"/>
      <c r="I333" s="187"/>
      <c r="J333" s="187"/>
      <c r="K333" s="187"/>
    </row>
    <row r="334" ht="15" spans="1:11">
      <c r="A334" s="187"/>
      <c r="B334" s="188"/>
      <c r="C334" s="187"/>
      <c r="D334" s="187"/>
      <c r="E334" s="187"/>
      <c r="F334" s="187"/>
      <c r="G334" s="187"/>
      <c r="H334" s="187"/>
      <c r="I334" s="187"/>
      <c r="J334" s="187"/>
      <c r="K334" s="187"/>
    </row>
    <row r="335" ht="15" spans="1:11">
      <c r="A335" s="187"/>
      <c r="B335" s="188"/>
      <c r="C335" s="187"/>
      <c r="D335" s="187"/>
      <c r="E335" s="187"/>
      <c r="F335" s="187"/>
      <c r="G335" s="187"/>
      <c r="H335" s="187"/>
      <c r="I335" s="187"/>
      <c r="J335" s="187"/>
      <c r="K335" s="187"/>
    </row>
    <row r="336" ht="15" spans="1:11">
      <c r="A336" s="187"/>
      <c r="B336" s="188"/>
      <c r="C336" s="187"/>
      <c r="D336" s="187"/>
      <c r="E336" s="187"/>
      <c r="F336" s="187"/>
      <c r="G336" s="187"/>
      <c r="H336" s="187"/>
      <c r="I336" s="187"/>
      <c r="J336" s="187"/>
      <c r="K336" s="187"/>
    </row>
    <row r="337" ht="15" spans="1:11">
      <c r="A337" s="187"/>
      <c r="B337" s="188"/>
      <c r="C337" s="187"/>
      <c r="D337" s="187"/>
      <c r="E337" s="187"/>
      <c r="F337" s="187"/>
      <c r="G337" s="187"/>
      <c r="H337" s="187"/>
      <c r="I337" s="187"/>
      <c r="J337" s="187"/>
      <c r="K337" s="187"/>
    </row>
    <row r="338" ht="15" spans="1:11">
      <c r="A338" s="187"/>
      <c r="B338" s="188"/>
      <c r="C338" s="187"/>
      <c r="D338" s="187"/>
      <c r="E338" s="187"/>
      <c r="F338" s="187"/>
      <c r="G338" s="187"/>
      <c r="H338" s="187"/>
      <c r="I338" s="187"/>
      <c r="J338" s="187"/>
      <c r="K338" s="187"/>
    </row>
    <row r="339" ht="15" spans="1:11">
      <c r="A339" s="187"/>
      <c r="B339" s="188"/>
      <c r="C339" s="187"/>
      <c r="D339" s="187"/>
      <c r="E339" s="187"/>
      <c r="F339" s="187"/>
      <c r="G339" s="187"/>
      <c r="H339" s="187"/>
      <c r="I339" s="187"/>
      <c r="J339" s="187"/>
      <c r="K339" s="187"/>
    </row>
    <row r="340" ht="15" spans="1:11">
      <c r="A340" s="187"/>
      <c r="B340" s="188"/>
      <c r="C340" s="187"/>
      <c r="D340" s="187"/>
      <c r="E340" s="187"/>
      <c r="F340" s="187"/>
      <c r="G340" s="187"/>
      <c r="H340" s="187"/>
      <c r="I340" s="187"/>
      <c r="J340" s="187"/>
      <c r="K340" s="187"/>
    </row>
    <row r="341" ht="15" spans="1:11">
      <c r="A341" s="187"/>
      <c r="B341" s="188"/>
      <c r="C341" s="187"/>
      <c r="D341" s="187"/>
      <c r="E341" s="187"/>
      <c r="F341" s="187"/>
      <c r="G341" s="187"/>
      <c r="H341" s="187"/>
      <c r="I341" s="187"/>
      <c r="J341" s="187"/>
      <c r="K341" s="187"/>
    </row>
    <row r="342" ht="15" spans="1:11">
      <c r="A342" s="187"/>
      <c r="B342" s="188"/>
      <c r="C342" s="187"/>
      <c r="D342" s="187"/>
      <c r="E342" s="187"/>
      <c r="F342" s="187"/>
      <c r="G342" s="187"/>
      <c r="H342" s="187"/>
      <c r="I342" s="187"/>
      <c r="J342" s="187"/>
      <c r="K342" s="187"/>
    </row>
    <row r="343" ht="15" spans="1:11">
      <c r="A343" s="187"/>
      <c r="B343" s="188"/>
      <c r="C343" s="187"/>
      <c r="D343" s="187"/>
      <c r="E343" s="187"/>
      <c r="F343" s="187"/>
      <c r="G343" s="187"/>
      <c r="H343" s="187"/>
      <c r="I343" s="187"/>
      <c r="J343" s="187"/>
      <c r="K343" s="187"/>
    </row>
    <row r="344" ht="15" spans="1:11">
      <c r="A344" s="187"/>
      <c r="B344" s="188"/>
      <c r="C344" s="187"/>
      <c r="D344" s="187"/>
      <c r="E344" s="187"/>
      <c r="F344" s="187"/>
      <c r="G344" s="187"/>
      <c r="H344" s="187"/>
      <c r="I344" s="187"/>
      <c r="J344" s="187"/>
      <c r="K344" s="187"/>
    </row>
    <row r="345" ht="15" spans="1:11">
      <c r="A345" s="187"/>
      <c r="B345" s="188"/>
      <c r="C345" s="187"/>
      <c r="D345" s="187"/>
      <c r="E345" s="187"/>
      <c r="F345" s="187"/>
      <c r="G345" s="187"/>
      <c r="H345" s="187"/>
      <c r="I345" s="187"/>
      <c r="J345" s="187"/>
      <c r="K345" s="187"/>
    </row>
    <row r="346" ht="15" spans="1:11">
      <c r="A346" s="187"/>
      <c r="B346" s="188"/>
      <c r="C346" s="187"/>
      <c r="D346" s="187"/>
      <c r="E346" s="187"/>
      <c r="F346" s="187"/>
      <c r="G346" s="187"/>
      <c r="H346" s="187"/>
      <c r="I346" s="187"/>
      <c r="J346" s="187"/>
      <c r="K346" s="187"/>
    </row>
    <row r="347" ht="15" spans="1:11">
      <c r="A347" s="187"/>
      <c r="B347" s="188"/>
      <c r="C347" s="187"/>
      <c r="D347" s="187"/>
      <c r="E347" s="187"/>
      <c r="F347" s="187"/>
      <c r="G347" s="187"/>
      <c r="H347" s="187"/>
      <c r="I347" s="187"/>
      <c r="J347" s="187"/>
      <c r="K347" s="187"/>
    </row>
  </sheetData>
  <mergeCells count="34">
    <mergeCell ref="C1:K1"/>
    <mergeCell ref="F6:G6"/>
    <mergeCell ref="H6:I6"/>
    <mergeCell ref="J6:K6"/>
    <mergeCell ref="F7:G7"/>
    <mergeCell ref="H7:I7"/>
    <mergeCell ref="J7:K7"/>
    <mergeCell ref="A16:K16"/>
    <mergeCell ref="A52:K52"/>
    <mergeCell ref="A57:K57"/>
    <mergeCell ref="A58:K58"/>
    <mergeCell ref="B63:K63"/>
    <mergeCell ref="B64:K64"/>
    <mergeCell ref="A95:K95"/>
    <mergeCell ref="A131:K131"/>
    <mergeCell ref="A148:K148"/>
    <mergeCell ref="F149:G149"/>
    <mergeCell ref="H149:I149"/>
    <mergeCell ref="J149:K149"/>
    <mergeCell ref="F150:G150"/>
    <mergeCell ref="H150:I150"/>
    <mergeCell ref="J150:K150"/>
    <mergeCell ref="B152:K152"/>
    <mergeCell ref="A6:A8"/>
    <mergeCell ref="A149:A151"/>
    <mergeCell ref="B6:B8"/>
    <mergeCell ref="B149:B151"/>
    <mergeCell ref="C7:C8"/>
    <mergeCell ref="C150:C151"/>
    <mergeCell ref="D7:D8"/>
    <mergeCell ref="D150:D151"/>
    <mergeCell ref="E7:E8"/>
    <mergeCell ref="E150:E151"/>
    <mergeCell ref="A9:K11"/>
  </mergeCells>
  <pageMargins left="0.196850393700787" right="0.196850393700787" top="0.393700787401575" bottom="0.669291338582677" header="0.31496062992126" footer="0.196850393700787"/>
  <pageSetup paperSize="9" scale="64" orientation="portrait" verticalDpi="300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7"/>
  <sheetViews>
    <sheetView workbookViewId="0">
      <selection activeCell="P11" sqref="P11"/>
    </sheetView>
  </sheetViews>
  <sheetFormatPr defaultColWidth="9.33333333333333" defaultRowHeight="15.75"/>
  <cols>
    <col min="1" max="1" width="33.3333333333333" style="44" customWidth="1"/>
    <col min="2" max="2" width="12.1666666666667" style="44" customWidth="1"/>
    <col min="3" max="3" width="10.8333333333333" style="44" customWidth="1"/>
    <col min="4" max="4" width="11" style="44" customWidth="1"/>
    <col min="5" max="5" width="10.5" style="44" customWidth="1"/>
    <col min="6" max="6" width="11.3333333333333" style="44"/>
    <col min="7" max="7" width="12" style="44" customWidth="1"/>
    <col min="8" max="8" width="11.3333333333333" style="44"/>
    <col min="9" max="9" width="11.6666666666667" style="44" customWidth="1"/>
    <col min="10" max="10" width="11.3333333333333" style="44"/>
    <col min="11" max="11" width="12" style="44" customWidth="1"/>
    <col min="12" max="16384" width="9.33333333333333" style="44"/>
  </cols>
  <sheetData>
    <row r="1" s="44" customFormat="1" spans="5:11">
      <c r="E1" s="100"/>
      <c r="F1" s="100"/>
      <c r="G1" s="100"/>
      <c r="H1" s="100"/>
      <c r="I1" s="100"/>
      <c r="J1" s="100"/>
      <c r="K1" s="100"/>
    </row>
    <row r="2" s="44" customFormat="1" spans="1:1">
      <c r="A2" s="44" t="s">
        <v>64</v>
      </c>
    </row>
    <row r="4" s="44" customFormat="1" spans="1:1">
      <c r="A4" s="44" t="s">
        <v>2</v>
      </c>
    </row>
    <row r="6" s="44" customFormat="1" customHeight="1" spans="1:11">
      <c r="A6" s="101" t="s">
        <v>3</v>
      </c>
      <c r="B6" s="102" t="s">
        <v>54</v>
      </c>
      <c r="C6" s="103" t="s">
        <v>5</v>
      </c>
      <c r="D6" s="103" t="s">
        <v>6</v>
      </c>
      <c r="E6" s="103" t="s">
        <v>7</v>
      </c>
      <c r="F6" s="103" t="s">
        <v>8</v>
      </c>
      <c r="G6" s="103"/>
      <c r="H6" s="103" t="s">
        <v>9</v>
      </c>
      <c r="I6" s="103"/>
      <c r="J6" s="103" t="s">
        <v>65</v>
      </c>
      <c r="K6" s="103"/>
    </row>
    <row r="7" s="44" customFormat="1" spans="1:11">
      <c r="A7" s="101"/>
      <c r="B7" s="102"/>
      <c r="C7" s="102" t="s">
        <v>11</v>
      </c>
      <c r="D7" s="102" t="s">
        <v>11</v>
      </c>
      <c r="E7" s="102" t="s">
        <v>12</v>
      </c>
      <c r="F7" s="103" t="s">
        <v>13</v>
      </c>
      <c r="G7" s="103"/>
      <c r="H7" s="103" t="s">
        <v>13</v>
      </c>
      <c r="I7" s="103"/>
      <c r="J7" s="103" t="s">
        <v>13</v>
      </c>
      <c r="K7" s="103"/>
    </row>
    <row r="8" s="44" customFormat="1" ht="38.25" spans="1:11">
      <c r="A8" s="101"/>
      <c r="B8" s="102"/>
      <c r="C8" s="102"/>
      <c r="D8" s="102"/>
      <c r="E8" s="102"/>
      <c r="F8" s="102" t="s">
        <v>14</v>
      </c>
      <c r="G8" s="102" t="s">
        <v>15</v>
      </c>
      <c r="H8" s="102" t="s">
        <v>14</v>
      </c>
      <c r="I8" s="102" t="s">
        <v>15</v>
      </c>
      <c r="J8" s="102" t="s">
        <v>14</v>
      </c>
      <c r="K8" s="102" t="s">
        <v>15</v>
      </c>
    </row>
    <row r="9" s="44" customFormat="1" ht="114" customHeight="1" spans="1:11">
      <c r="A9" s="104" t="s">
        <v>66</v>
      </c>
      <c r="B9" s="105" t="s">
        <v>67</v>
      </c>
      <c r="C9" s="106">
        <f t="shared" ref="C9:K9" si="0">SUM(C11:C17)</f>
        <v>5</v>
      </c>
      <c r="D9" s="106">
        <f t="shared" si="0"/>
        <v>5</v>
      </c>
      <c r="E9" s="106">
        <f t="shared" si="0"/>
        <v>5</v>
      </c>
      <c r="F9" s="106">
        <f t="shared" si="0"/>
        <v>3</v>
      </c>
      <c r="G9" s="106">
        <f t="shared" si="0"/>
        <v>5</v>
      </c>
      <c r="H9" s="106">
        <f t="shared" si="0"/>
        <v>3</v>
      </c>
      <c r="I9" s="106">
        <f t="shared" si="0"/>
        <v>5</v>
      </c>
      <c r="J9" s="106">
        <f t="shared" si="0"/>
        <v>3</v>
      </c>
      <c r="K9" s="106">
        <f t="shared" si="0"/>
        <v>5</v>
      </c>
    </row>
    <row r="10" s="44" customFormat="1" spans="1:11">
      <c r="A10" s="107" t="s">
        <v>68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="44" customFormat="1" ht="28" customHeight="1" spans="1:11">
      <c r="A11" s="109" t="s">
        <v>69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="44" customFormat="1" ht="32" customHeight="1" spans="1:11">
      <c r="A12" s="109" t="s">
        <v>70</v>
      </c>
      <c r="B12" s="108" t="s">
        <v>67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="44" customFormat="1" ht="27" customHeight="1" spans="1:11">
      <c r="A13" s="109" t="s">
        <v>71</v>
      </c>
      <c r="B13" s="108" t="s">
        <v>67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="44" customFormat="1" ht="45" customHeight="1" spans="1:11">
      <c r="A14" s="109" t="s">
        <v>72</v>
      </c>
      <c r="B14" s="108" t="s">
        <v>67</v>
      </c>
      <c r="C14" s="106">
        <v>3</v>
      </c>
      <c r="D14" s="106">
        <v>3</v>
      </c>
      <c r="E14" s="106">
        <v>3</v>
      </c>
      <c r="F14" s="106">
        <v>2</v>
      </c>
      <c r="G14" s="106">
        <v>3</v>
      </c>
      <c r="H14" s="106">
        <v>2</v>
      </c>
      <c r="I14" s="106">
        <v>3</v>
      </c>
      <c r="J14" s="106">
        <v>2</v>
      </c>
      <c r="K14" s="106">
        <v>3</v>
      </c>
    </row>
    <row r="15" s="44" customFormat="1" ht="44.25" spans="1:11">
      <c r="A15" s="109" t="s">
        <v>73</v>
      </c>
      <c r="B15" s="108" t="s">
        <v>67</v>
      </c>
      <c r="C15" s="106"/>
      <c r="D15" s="106"/>
      <c r="E15" s="106"/>
      <c r="F15" s="106"/>
      <c r="G15" s="106"/>
      <c r="H15" s="106"/>
      <c r="I15" s="106"/>
      <c r="J15" s="106"/>
      <c r="K15" s="106"/>
    </row>
    <row r="16" s="44" customFormat="1" ht="43.5" customHeight="1" spans="1:11">
      <c r="A16" s="109" t="s">
        <v>74</v>
      </c>
      <c r="B16" s="108" t="s">
        <v>67</v>
      </c>
      <c r="C16" s="106"/>
      <c r="D16" s="106"/>
      <c r="E16" s="106"/>
      <c r="F16" s="106"/>
      <c r="G16" s="106"/>
      <c r="H16" s="106"/>
      <c r="I16" s="106"/>
      <c r="J16" s="106"/>
      <c r="K16" s="106"/>
    </row>
    <row r="17" s="44" customFormat="1" ht="30" spans="1:11">
      <c r="A17" s="109" t="s">
        <v>75</v>
      </c>
      <c r="B17" s="108" t="s">
        <v>67</v>
      </c>
      <c r="C17" s="106">
        <v>2</v>
      </c>
      <c r="D17" s="106">
        <v>2</v>
      </c>
      <c r="E17" s="106">
        <v>2</v>
      </c>
      <c r="F17" s="106">
        <v>1</v>
      </c>
      <c r="G17" s="106">
        <v>2</v>
      </c>
      <c r="H17" s="106">
        <v>1</v>
      </c>
      <c r="I17" s="106">
        <v>2</v>
      </c>
      <c r="J17" s="106">
        <v>1</v>
      </c>
      <c r="K17" s="106">
        <v>2</v>
      </c>
    </row>
    <row r="18" s="44" customFormat="1" ht="45" customHeight="1" spans="1:11">
      <c r="A18" s="110" t="s">
        <v>76</v>
      </c>
      <c r="B18" s="108" t="s">
        <v>67</v>
      </c>
      <c r="C18" s="106">
        <v>8</v>
      </c>
      <c r="D18" s="106">
        <v>7</v>
      </c>
      <c r="E18" s="106">
        <v>7</v>
      </c>
      <c r="F18" s="106">
        <v>6</v>
      </c>
      <c r="G18" s="106">
        <v>7</v>
      </c>
      <c r="H18" s="106">
        <v>6</v>
      </c>
      <c r="I18" s="106">
        <v>7</v>
      </c>
      <c r="J18" s="106">
        <v>6</v>
      </c>
      <c r="K18" s="106">
        <v>7</v>
      </c>
    </row>
    <row r="19" s="44" customFormat="1" ht="16" customHeight="1" spans="1:11">
      <c r="A19" s="111" t="s">
        <v>77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27"/>
    </row>
    <row r="20" s="98" customFormat="1" spans="1:11">
      <c r="A20" s="113" t="s">
        <v>78</v>
      </c>
      <c r="B20" s="114" t="s">
        <v>18</v>
      </c>
      <c r="C20" s="115">
        <v>25739</v>
      </c>
      <c r="D20" s="115">
        <v>26488</v>
      </c>
      <c r="E20" s="115">
        <f>D20*E22*E23/10000</f>
        <v>22175.945</v>
      </c>
      <c r="F20" s="115">
        <f>E20*F22*F23/10000</f>
        <v>22952.85705713</v>
      </c>
      <c r="G20" s="115">
        <f t="shared" ref="G20:K20" si="1">E20*G22*G23/10000</f>
        <v>23091.01319448</v>
      </c>
      <c r="H20" s="115">
        <f t="shared" si="1"/>
        <v>23799.358425397</v>
      </c>
      <c r="I20" s="115">
        <f t="shared" si="1"/>
        <v>24184.1879411331</v>
      </c>
      <c r="J20" s="115">
        <f t="shared" si="1"/>
        <v>24822.730837689</v>
      </c>
      <c r="K20" s="115">
        <f t="shared" si="1"/>
        <v>25477.8485224802</v>
      </c>
    </row>
    <row r="21" s="98" customFormat="1" spans="1:11">
      <c r="A21" s="113" t="s">
        <v>79</v>
      </c>
      <c r="B21" s="114" t="s">
        <v>18</v>
      </c>
      <c r="C21" s="115" t="s">
        <v>20</v>
      </c>
      <c r="D21" s="115">
        <v>26488</v>
      </c>
      <c r="E21" s="115">
        <v>21221</v>
      </c>
      <c r="F21" s="115">
        <f>E21*F23/100</f>
        <v>21242.221</v>
      </c>
      <c r="G21" s="115">
        <f t="shared" ref="G21:K21" si="2">E21*G23/100</f>
        <v>21390.768</v>
      </c>
      <c r="H21" s="115">
        <f t="shared" si="2"/>
        <v>21178.494337</v>
      </c>
      <c r="I21" s="115">
        <f t="shared" si="2"/>
        <v>21583.284912</v>
      </c>
      <c r="J21" s="115">
        <f t="shared" si="2"/>
        <v>21178.494337</v>
      </c>
      <c r="K21" s="115">
        <f t="shared" si="2"/>
        <v>21842.284330944</v>
      </c>
    </row>
    <row r="22" s="98" customFormat="1" spans="1:11">
      <c r="A22" s="113" t="s">
        <v>80</v>
      </c>
      <c r="B22" s="114" t="s">
        <v>22</v>
      </c>
      <c r="C22" s="116"/>
      <c r="D22" s="116">
        <v>103.8</v>
      </c>
      <c r="E22" s="116">
        <v>104.5</v>
      </c>
      <c r="F22" s="116">
        <v>103.4</v>
      </c>
      <c r="G22" s="116">
        <v>103.3</v>
      </c>
      <c r="H22" s="116">
        <v>104</v>
      </c>
      <c r="I22" s="116">
        <v>103.8</v>
      </c>
      <c r="J22" s="116">
        <v>104.3</v>
      </c>
      <c r="K22" s="116">
        <v>104.1</v>
      </c>
    </row>
    <row r="23" s="98" customFormat="1" ht="30" spans="1:11">
      <c r="A23" s="113" t="s">
        <v>81</v>
      </c>
      <c r="B23" s="117" t="s">
        <v>82</v>
      </c>
      <c r="C23" s="116"/>
      <c r="D23" s="118">
        <f>D21/C20*100</f>
        <v>102.909980962741</v>
      </c>
      <c r="E23" s="118">
        <f>E21/D21*100</f>
        <v>80.1155240108728</v>
      </c>
      <c r="F23" s="118">
        <v>100.1</v>
      </c>
      <c r="G23" s="118">
        <v>100.8</v>
      </c>
      <c r="H23" s="118">
        <v>99.7</v>
      </c>
      <c r="I23" s="118">
        <v>100.9</v>
      </c>
      <c r="J23" s="118">
        <v>100</v>
      </c>
      <c r="K23" s="118">
        <v>101.2</v>
      </c>
    </row>
    <row r="24" s="98" customFormat="1" ht="18" customHeight="1" spans="1:11">
      <c r="A24" s="119" t="s">
        <v>83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8"/>
    </row>
    <row r="25" s="98" customFormat="1" ht="19" customHeight="1" spans="1:11">
      <c r="A25" s="121" t="s">
        <v>84</v>
      </c>
      <c r="B25" s="114" t="s">
        <v>63</v>
      </c>
      <c r="C25" s="122">
        <f t="shared" ref="C25:K25" si="3">C35+C45+C54</f>
        <v>230.1</v>
      </c>
      <c r="D25" s="122">
        <f t="shared" si="3"/>
        <v>204.5</v>
      </c>
      <c r="E25" s="122">
        <f t="shared" si="3"/>
        <v>122</v>
      </c>
      <c r="F25" s="122">
        <f t="shared" si="3"/>
        <v>114</v>
      </c>
      <c r="G25" s="122">
        <f t="shared" si="3"/>
        <v>130</v>
      </c>
      <c r="H25" s="122">
        <f t="shared" si="3"/>
        <v>114</v>
      </c>
      <c r="I25" s="122">
        <f t="shared" si="3"/>
        <v>130</v>
      </c>
      <c r="J25" s="122">
        <f t="shared" si="3"/>
        <v>114</v>
      </c>
      <c r="K25" s="122">
        <f t="shared" si="3"/>
        <v>130</v>
      </c>
    </row>
    <row r="26" s="98" customFormat="1" spans="1:11">
      <c r="A26" s="121" t="s">
        <v>85</v>
      </c>
      <c r="B26" s="114" t="s">
        <v>63</v>
      </c>
      <c r="C26" s="122">
        <f t="shared" ref="C26:K26" si="4">C36+C46+C55</f>
        <v>2867</v>
      </c>
      <c r="D26" s="122">
        <f t="shared" si="4"/>
        <v>2486</v>
      </c>
      <c r="E26" s="122">
        <f t="shared" si="4"/>
        <v>0</v>
      </c>
      <c r="F26" s="122">
        <f t="shared" si="4"/>
        <v>0</v>
      </c>
      <c r="G26" s="122">
        <f t="shared" si="4"/>
        <v>0</v>
      </c>
      <c r="H26" s="122">
        <f t="shared" si="4"/>
        <v>0</v>
      </c>
      <c r="I26" s="122">
        <f t="shared" si="4"/>
        <v>0</v>
      </c>
      <c r="J26" s="122">
        <f t="shared" si="4"/>
        <v>0</v>
      </c>
      <c r="K26" s="122">
        <f t="shared" si="4"/>
        <v>0</v>
      </c>
    </row>
    <row r="27" s="44" customFormat="1" spans="1:11">
      <c r="A27" s="123" t="s">
        <v>86</v>
      </c>
      <c r="B27" s="108" t="s">
        <v>63</v>
      </c>
      <c r="C27" s="122">
        <f t="shared" ref="C27:K27" si="5">C37+C47+C56</f>
        <v>1875</v>
      </c>
      <c r="D27" s="122">
        <f t="shared" si="5"/>
        <v>2153</v>
      </c>
      <c r="E27" s="122">
        <f t="shared" si="5"/>
        <v>2035</v>
      </c>
      <c r="F27" s="122">
        <f t="shared" si="5"/>
        <v>1810</v>
      </c>
      <c r="G27" s="122">
        <f t="shared" si="5"/>
        <v>2065</v>
      </c>
      <c r="H27" s="122">
        <f t="shared" si="5"/>
        <v>1820</v>
      </c>
      <c r="I27" s="122">
        <f t="shared" si="5"/>
        <v>2095</v>
      </c>
      <c r="J27" s="122">
        <f t="shared" si="5"/>
        <v>1830</v>
      </c>
      <c r="K27" s="122">
        <f t="shared" si="5"/>
        <v>2105</v>
      </c>
    </row>
    <row r="28" s="44" customFormat="1" ht="30" spans="1:11">
      <c r="A28" s="123" t="s">
        <v>87</v>
      </c>
      <c r="B28" s="108" t="s">
        <v>63</v>
      </c>
      <c r="C28" s="122">
        <f t="shared" ref="C28:K28" si="6">C38+C48+C57</f>
        <v>376.2</v>
      </c>
      <c r="D28" s="122">
        <f t="shared" si="6"/>
        <v>373</v>
      </c>
      <c r="E28" s="122">
        <f t="shared" si="6"/>
        <v>353</v>
      </c>
      <c r="F28" s="122">
        <f t="shared" si="6"/>
        <v>341</v>
      </c>
      <c r="G28" s="122">
        <f t="shared" si="6"/>
        <v>364</v>
      </c>
      <c r="H28" s="122">
        <f t="shared" si="6"/>
        <v>341</v>
      </c>
      <c r="I28" s="122">
        <f t="shared" si="6"/>
        <v>369</v>
      </c>
      <c r="J28" s="122">
        <f t="shared" si="6"/>
        <v>341</v>
      </c>
      <c r="K28" s="122">
        <f t="shared" si="6"/>
        <v>369</v>
      </c>
    </row>
    <row r="29" s="44" customFormat="1" spans="1:11">
      <c r="A29" s="123" t="s">
        <v>88</v>
      </c>
      <c r="B29" s="108" t="s">
        <v>63</v>
      </c>
      <c r="C29" s="122">
        <f t="shared" ref="C29:K29" si="7">C39+C49+C58</f>
        <v>1062.6</v>
      </c>
      <c r="D29" s="122">
        <f t="shared" si="7"/>
        <v>1059.4</v>
      </c>
      <c r="E29" s="122">
        <f t="shared" si="7"/>
        <v>1033</v>
      </c>
      <c r="F29" s="122">
        <f t="shared" si="7"/>
        <v>1005</v>
      </c>
      <c r="G29" s="122">
        <f t="shared" si="7"/>
        <v>1046</v>
      </c>
      <c r="H29" s="122">
        <f t="shared" si="7"/>
        <v>1005</v>
      </c>
      <c r="I29" s="122">
        <f t="shared" si="7"/>
        <v>1046</v>
      </c>
      <c r="J29" s="122">
        <f t="shared" si="7"/>
        <v>1005</v>
      </c>
      <c r="K29" s="122">
        <f t="shared" si="7"/>
        <v>1046</v>
      </c>
    </row>
    <row r="30" s="44" customFormat="1" ht="30" spans="1:11">
      <c r="A30" s="123" t="s">
        <v>89</v>
      </c>
      <c r="B30" s="124" t="s">
        <v>90</v>
      </c>
      <c r="C30" s="122">
        <f t="shared" ref="C30:K30" si="8">C40+C50+C59</f>
        <v>489</v>
      </c>
      <c r="D30" s="122">
        <f t="shared" si="8"/>
        <v>504</v>
      </c>
      <c r="E30" s="122">
        <f t="shared" si="8"/>
        <v>501.2</v>
      </c>
      <c r="F30" s="122">
        <f t="shared" si="8"/>
        <v>490</v>
      </c>
      <c r="G30" s="122">
        <f t="shared" si="8"/>
        <v>502</v>
      </c>
      <c r="H30" s="122">
        <f t="shared" si="8"/>
        <v>490</v>
      </c>
      <c r="I30" s="122">
        <f t="shared" si="8"/>
        <v>503</v>
      </c>
      <c r="J30" s="122">
        <f t="shared" si="8"/>
        <v>490</v>
      </c>
      <c r="K30" s="122">
        <f t="shared" si="8"/>
        <v>505</v>
      </c>
    </row>
    <row r="31" s="44" customFormat="1" spans="1:11">
      <c r="A31" s="123" t="s">
        <v>91</v>
      </c>
      <c r="B31" s="108" t="s">
        <v>63</v>
      </c>
      <c r="C31" s="122">
        <f t="shared" ref="C31:K31" si="9">C41+C51+C60</f>
        <v>0</v>
      </c>
      <c r="D31" s="122">
        <f t="shared" si="9"/>
        <v>0</v>
      </c>
      <c r="E31" s="122">
        <f t="shared" si="9"/>
        <v>0</v>
      </c>
      <c r="F31" s="122">
        <f t="shared" si="9"/>
        <v>0</v>
      </c>
      <c r="G31" s="122">
        <f t="shared" si="9"/>
        <v>0</v>
      </c>
      <c r="H31" s="122">
        <f t="shared" si="9"/>
        <v>0</v>
      </c>
      <c r="I31" s="122">
        <f t="shared" si="9"/>
        <v>0</v>
      </c>
      <c r="J31" s="122">
        <f t="shared" si="9"/>
        <v>0</v>
      </c>
      <c r="K31" s="122">
        <f t="shared" si="9"/>
        <v>0</v>
      </c>
    </row>
    <row r="32" s="44" customFormat="1" spans="1:11">
      <c r="A32" s="123" t="s">
        <v>92</v>
      </c>
      <c r="B32" s="108" t="s">
        <v>63</v>
      </c>
      <c r="C32" s="122">
        <f t="shared" ref="C32:K32" si="10">C42+C52+C61</f>
        <v>0.6</v>
      </c>
      <c r="D32" s="122">
        <f t="shared" si="10"/>
        <v>1.2</v>
      </c>
      <c r="E32" s="122">
        <f t="shared" si="10"/>
        <v>0.8</v>
      </c>
      <c r="F32" s="122">
        <f t="shared" si="10"/>
        <v>0.4</v>
      </c>
      <c r="G32" s="122">
        <f t="shared" si="10"/>
        <v>0.7</v>
      </c>
      <c r="H32" s="122">
        <f t="shared" si="10"/>
        <v>0.3</v>
      </c>
      <c r="I32" s="122">
        <f t="shared" si="10"/>
        <v>0.6</v>
      </c>
      <c r="J32" s="122">
        <f t="shared" si="10"/>
        <v>0.3</v>
      </c>
      <c r="K32" s="122">
        <f t="shared" si="10"/>
        <v>0.6</v>
      </c>
    </row>
    <row r="33" s="44" customFormat="1" spans="1:11">
      <c r="A33" s="125" t="s">
        <v>68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="44" customFormat="1" ht="17" customHeight="1" spans="1:11">
      <c r="A34" s="111" t="s">
        <v>93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27"/>
    </row>
    <row r="35" s="44" customFormat="1" ht="19" customHeight="1" spans="1:11">
      <c r="A35" s="123" t="s">
        <v>84</v>
      </c>
      <c r="B35" s="108" t="s">
        <v>63</v>
      </c>
      <c r="C35" s="118">
        <v>120.1</v>
      </c>
      <c r="D35" s="118">
        <v>43.5</v>
      </c>
      <c r="E35" s="118">
        <v>45</v>
      </c>
      <c r="F35" s="118">
        <v>42</v>
      </c>
      <c r="G35" s="118">
        <v>50</v>
      </c>
      <c r="H35" s="118">
        <v>42</v>
      </c>
      <c r="I35" s="118">
        <v>50</v>
      </c>
      <c r="J35" s="118">
        <v>42</v>
      </c>
      <c r="K35" s="118">
        <v>50</v>
      </c>
    </row>
    <row r="36" s="44" customFormat="1" spans="1:11">
      <c r="A36" s="123" t="s">
        <v>85</v>
      </c>
      <c r="B36" s="108" t="s">
        <v>63</v>
      </c>
      <c r="C36" s="118"/>
      <c r="D36" s="118"/>
      <c r="E36" s="118"/>
      <c r="F36" s="118"/>
      <c r="G36" s="118"/>
      <c r="H36" s="118"/>
      <c r="I36" s="118"/>
      <c r="J36" s="118"/>
      <c r="K36" s="118"/>
    </row>
    <row r="37" s="44" customFormat="1" spans="1:11">
      <c r="A37" s="123" t="s">
        <v>86</v>
      </c>
      <c r="B37" s="108" t="s">
        <v>63</v>
      </c>
      <c r="C37" s="118"/>
      <c r="D37" s="118"/>
      <c r="E37" s="118"/>
      <c r="F37" s="118"/>
      <c r="G37" s="118"/>
      <c r="H37" s="118"/>
      <c r="I37" s="118"/>
      <c r="J37" s="118"/>
      <c r="K37" s="118"/>
    </row>
    <row r="38" s="44" customFormat="1" ht="30" spans="1:11">
      <c r="A38" s="123" t="s">
        <v>87</v>
      </c>
      <c r="B38" s="108" t="s">
        <v>63</v>
      </c>
      <c r="C38" s="118">
        <v>34.4</v>
      </c>
      <c r="D38" s="118">
        <v>36.1</v>
      </c>
      <c r="E38" s="118">
        <v>30</v>
      </c>
      <c r="F38" s="118">
        <v>28</v>
      </c>
      <c r="G38" s="118">
        <v>32</v>
      </c>
      <c r="H38" s="118">
        <v>28</v>
      </c>
      <c r="I38" s="118">
        <v>32</v>
      </c>
      <c r="J38" s="118">
        <v>28</v>
      </c>
      <c r="K38" s="118">
        <v>32</v>
      </c>
    </row>
    <row r="39" s="44" customFormat="1" spans="1:11">
      <c r="A39" s="123" t="s">
        <v>88</v>
      </c>
      <c r="B39" s="108" t="s">
        <v>63</v>
      </c>
      <c r="C39" s="118">
        <v>58.7</v>
      </c>
      <c r="D39" s="118">
        <v>19.6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</row>
    <row r="40" s="44" customFormat="1" ht="30" spans="1:11">
      <c r="A40" s="123" t="s">
        <v>89</v>
      </c>
      <c r="B40" s="124" t="s">
        <v>94</v>
      </c>
      <c r="C40" s="118"/>
      <c r="D40" s="118"/>
      <c r="E40" s="118"/>
      <c r="F40" s="118"/>
      <c r="G40" s="118"/>
      <c r="H40" s="118"/>
      <c r="I40" s="118"/>
      <c r="J40" s="118"/>
      <c r="K40" s="118"/>
    </row>
    <row r="41" s="44" customFormat="1" spans="1:11">
      <c r="A41" s="123" t="s">
        <v>91</v>
      </c>
      <c r="B41" s="108" t="s">
        <v>63</v>
      </c>
      <c r="C41" s="118"/>
      <c r="D41" s="118"/>
      <c r="E41" s="118"/>
      <c r="F41" s="118"/>
      <c r="G41" s="118"/>
      <c r="H41" s="118"/>
      <c r="I41" s="118"/>
      <c r="J41" s="118"/>
      <c r="K41" s="118"/>
    </row>
    <row r="42" s="44" customFormat="1" spans="1:11">
      <c r="A42" s="123" t="s">
        <v>92</v>
      </c>
      <c r="B42" s="108" t="s">
        <v>63</v>
      </c>
      <c r="C42" s="118"/>
      <c r="D42" s="118"/>
      <c r="E42" s="118"/>
      <c r="F42" s="118"/>
      <c r="G42" s="118"/>
      <c r="H42" s="118"/>
      <c r="I42" s="118"/>
      <c r="J42" s="118"/>
      <c r="K42" s="118"/>
    </row>
    <row r="43" s="44" customFormat="1" spans="1:11">
      <c r="A43" s="123"/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="44" customFormat="1" spans="1:11">
      <c r="A44" s="111" t="s">
        <v>95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27"/>
    </row>
    <row r="45" s="44" customFormat="1" ht="30" spans="1:11">
      <c r="A45" s="123" t="s">
        <v>84</v>
      </c>
      <c r="B45" s="108" t="s">
        <v>63</v>
      </c>
      <c r="C45" s="118"/>
      <c r="D45" s="118"/>
      <c r="E45" s="118"/>
      <c r="F45" s="118"/>
      <c r="G45" s="118"/>
      <c r="H45" s="118"/>
      <c r="I45" s="118"/>
      <c r="J45" s="118"/>
      <c r="K45" s="118"/>
    </row>
    <row r="46" s="44" customFormat="1" spans="1:11">
      <c r="A46" s="123" t="s">
        <v>85</v>
      </c>
      <c r="B46" s="108" t="s">
        <v>63</v>
      </c>
      <c r="C46" s="122">
        <v>2867</v>
      </c>
      <c r="D46" s="122">
        <v>2486</v>
      </c>
      <c r="E46" s="118"/>
      <c r="F46" s="118"/>
      <c r="G46" s="118"/>
      <c r="H46" s="118"/>
      <c r="I46" s="118"/>
      <c r="J46" s="118"/>
      <c r="K46" s="118"/>
    </row>
    <row r="47" s="44" customFormat="1" spans="1:11">
      <c r="A47" s="123" t="s">
        <v>86</v>
      </c>
      <c r="B47" s="108" t="s">
        <v>63</v>
      </c>
      <c r="C47" s="118">
        <v>1875</v>
      </c>
      <c r="D47" s="118">
        <v>2153</v>
      </c>
      <c r="E47" s="118">
        <v>2035</v>
      </c>
      <c r="F47" s="118">
        <v>1810</v>
      </c>
      <c r="G47" s="118">
        <v>2065</v>
      </c>
      <c r="H47" s="118">
        <v>1820</v>
      </c>
      <c r="I47" s="118">
        <v>2095</v>
      </c>
      <c r="J47" s="118">
        <v>1830</v>
      </c>
      <c r="K47" s="118">
        <v>2105</v>
      </c>
    </row>
    <row r="48" s="44" customFormat="1" ht="30" spans="1:11">
      <c r="A48" s="123" t="s">
        <v>87</v>
      </c>
      <c r="B48" s="108" t="s">
        <v>63</v>
      </c>
      <c r="C48" s="118">
        <v>310</v>
      </c>
      <c r="D48" s="118">
        <v>312</v>
      </c>
      <c r="E48" s="118">
        <v>298</v>
      </c>
      <c r="F48" s="118">
        <v>290</v>
      </c>
      <c r="G48" s="118">
        <v>305</v>
      </c>
      <c r="H48" s="118">
        <v>290</v>
      </c>
      <c r="I48" s="118">
        <v>310</v>
      </c>
      <c r="J48" s="118">
        <v>290</v>
      </c>
      <c r="K48" s="118">
        <v>310</v>
      </c>
    </row>
    <row r="49" s="44" customFormat="1" spans="1:11">
      <c r="A49" s="123" t="s">
        <v>88</v>
      </c>
      <c r="B49" s="108" t="s">
        <v>63</v>
      </c>
      <c r="C49" s="118">
        <v>984</v>
      </c>
      <c r="D49" s="118">
        <v>1024</v>
      </c>
      <c r="E49" s="118">
        <v>1015</v>
      </c>
      <c r="F49" s="118">
        <v>990</v>
      </c>
      <c r="G49" s="118">
        <v>1025</v>
      </c>
      <c r="H49" s="118">
        <v>990</v>
      </c>
      <c r="I49" s="118">
        <v>1025</v>
      </c>
      <c r="J49" s="118">
        <v>990</v>
      </c>
      <c r="K49" s="118">
        <v>1025</v>
      </c>
    </row>
    <row r="50" s="44" customFormat="1" ht="30" spans="1:11">
      <c r="A50" s="123" t="s">
        <v>89</v>
      </c>
      <c r="B50" s="124" t="s">
        <v>94</v>
      </c>
      <c r="C50" s="118">
        <v>489</v>
      </c>
      <c r="D50" s="118">
        <v>504</v>
      </c>
      <c r="E50" s="118">
        <v>501.2</v>
      </c>
      <c r="F50" s="118">
        <v>490</v>
      </c>
      <c r="G50" s="118">
        <v>502</v>
      </c>
      <c r="H50" s="118">
        <v>490</v>
      </c>
      <c r="I50" s="118">
        <v>503</v>
      </c>
      <c r="J50" s="118">
        <v>490</v>
      </c>
      <c r="K50" s="118">
        <v>505</v>
      </c>
    </row>
    <row r="51" s="44" customFormat="1" spans="1:11">
      <c r="A51" s="123" t="s">
        <v>91</v>
      </c>
      <c r="B51" s="108" t="s">
        <v>63</v>
      </c>
      <c r="C51" s="118"/>
      <c r="D51" s="118"/>
      <c r="E51" s="118"/>
      <c r="F51" s="118"/>
      <c r="G51" s="118"/>
      <c r="H51" s="118"/>
      <c r="I51" s="118"/>
      <c r="J51" s="118"/>
      <c r="K51" s="118"/>
    </row>
    <row r="52" s="44" customFormat="1" spans="1:11">
      <c r="A52" s="123" t="s">
        <v>92</v>
      </c>
      <c r="B52" s="108" t="s">
        <v>63</v>
      </c>
      <c r="C52" s="118">
        <v>0.6</v>
      </c>
      <c r="D52" s="118">
        <v>1.2</v>
      </c>
      <c r="E52" s="118">
        <v>0.8</v>
      </c>
      <c r="F52" s="118">
        <v>0.4</v>
      </c>
      <c r="G52" s="118">
        <v>0.7</v>
      </c>
      <c r="H52" s="118">
        <v>0.3</v>
      </c>
      <c r="I52" s="118">
        <v>0.6</v>
      </c>
      <c r="J52" s="118">
        <v>0.3</v>
      </c>
      <c r="K52" s="118">
        <v>0.6</v>
      </c>
    </row>
    <row r="53" s="44" customFormat="1" ht="20" customHeight="1" spans="1:11">
      <c r="A53" s="111" t="s">
        <v>96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27"/>
    </row>
    <row r="54" s="99" customFormat="1" ht="18" customHeight="1" spans="1:11">
      <c r="A54" s="121" t="s">
        <v>84</v>
      </c>
      <c r="B54" s="114" t="s">
        <v>63</v>
      </c>
      <c r="C54" s="122">
        <v>110</v>
      </c>
      <c r="D54" s="122">
        <v>161</v>
      </c>
      <c r="E54" s="122">
        <v>77</v>
      </c>
      <c r="F54" s="122">
        <v>72</v>
      </c>
      <c r="G54" s="122">
        <v>80</v>
      </c>
      <c r="H54" s="122">
        <v>72</v>
      </c>
      <c r="I54" s="122">
        <v>80</v>
      </c>
      <c r="J54" s="122">
        <v>72</v>
      </c>
      <c r="K54" s="122">
        <v>80</v>
      </c>
    </row>
    <row r="55" s="44" customFormat="1" spans="1:11">
      <c r="A55" s="121" t="s">
        <v>85</v>
      </c>
      <c r="B55" s="114" t="s">
        <v>63</v>
      </c>
      <c r="C55" s="122"/>
      <c r="D55" s="122"/>
      <c r="E55" s="122"/>
      <c r="F55" s="122"/>
      <c r="G55" s="122"/>
      <c r="H55" s="122"/>
      <c r="I55" s="122"/>
      <c r="J55" s="122"/>
      <c r="K55" s="122"/>
    </row>
    <row r="56" s="44" customFormat="1" spans="1:11">
      <c r="A56" s="123" t="s">
        <v>86</v>
      </c>
      <c r="B56" s="108" t="s">
        <v>63</v>
      </c>
      <c r="C56" s="118"/>
      <c r="D56" s="118"/>
      <c r="E56" s="118"/>
      <c r="F56" s="118"/>
      <c r="G56" s="118"/>
      <c r="H56" s="118"/>
      <c r="I56" s="118"/>
      <c r="J56" s="118"/>
      <c r="K56" s="118"/>
    </row>
    <row r="57" s="44" customFormat="1" ht="30" spans="1:11">
      <c r="A57" s="123" t="s">
        <v>87</v>
      </c>
      <c r="B57" s="108" t="s">
        <v>63</v>
      </c>
      <c r="C57" s="118">
        <v>31.8</v>
      </c>
      <c r="D57" s="118">
        <v>24.9</v>
      </c>
      <c r="E57" s="118">
        <v>25</v>
      </c>
      <c r="F57" s="118">
        <v>23</v>
      </c>
      <c r="G57" s="118">
        <v>27</v>
      </c>
      <c r="H57" s="118">
        <v>23</v>
      </c>
      <c r="I57" s="118">
        <v>27</v>
      </c>
      <c r="J57" s="118">
        <v>23</v>
      </c>
      <c r="K57" s="118">
        <v>27</v>
      </c>
    </row>
    <row r="58" s="44" customFormat="1" spans="1:11">
      <c r="A58" s="123" t="s">
        <v>88</v>
      </c>
      <c r="B58" s="108" t="s">
        <v>63</v>
      </c>
      <c r="C58" s="118">
        <v>19.9</v>
      </c>
      <c r="D58" s="118">
        <v>15.8</v>
      </c>
      <c r="E58" s="118">
        <v>18</v>
      </c>
      <c r="F58" s="118">
        <v>15</v>
      </c>
      <c r="G58" s="118">
        <v>21</v>
      </c>
      <c r="H58" s="118">
        <v>15</v>
      </c>
      <c r="I58" s="118">
        <v>21</v>
      </c>
      <c r="J58" s="118">
        <v>15</v>
      </c>
      <c r="K58" s="118">
        <v>21</v>
      </c>
    </row>
    <row r="59" s="44" customFormat="1" ht="30" spans="1:11">
      <c r="A59" s="123" t="s">
        <v>89</v>
      </c>
      <c r="B59" s="124" t="s">
        <v>94</v>
      </c>
      <c r="C59" s="118"/>
      <c r="D59" s="118"/>
      <c r="E59" s="118"/>
      <c r="F59" s="118"/>
      <c r="G59" s="118"/>
      <c r="H59" s="118"/>
      <c r="I59" s="118"/>
      <c r="J59" s="118"/>
      <c r="K59" s="118"/>
    </row>
    <row r="60" s="44" customFormat="1" spans="1:11">
      <c r="A60" s="123" t="s">
        <v>91</v>
      </c>
      <c r="B60" s="108" t="s">
        <v>63</v>
      </c>
      <c r="C60" s="118"/>
      <c r="D60" s="118"/>
      <c r="E60" s="118"/>
      <c r="F60" s="118"/>
      <c r="G60" s="118"/>
      <c r="H60" s="118"/>
      <c r="I60" s="118"/>
      <c r="J60" s="118"/>
      <c r="K60" s="118"/>
    </row>
    <row r="61" s="44" customFormat="1" spans="1:11">
      <c r="A61" s="123" t="s">
        <v>92</v>
      </c>
      <c r="B61" s="108" t="s">
        <v>63</v>
      </c>
      <c r="C61" s="118"/>
      <c r="D61" s="118"/>
      <c r="E61" s="118"/>
      <c r="F61" s="118"/>
      <c r="G61" s="118"/>
      <c r="H61" s="118"/>
      <c r="I61" s="118"/>
      <c r="J61" s="118"/>
      <c r="K61" s="118"/>
    </row>
    <row r="62" s="44" customFormat="1" spans="2:2">
      <c r="B62" s="126"/>
    </row>
    <row r="63" s="44" customFormat="1" spans="2:2">
      <c r="B63" s="126"/>
    </row>
    <row r="64" s="44" customFormat="1" spans="2:2">
      <c r="B64" s="126"/>
    </row>
    <row r="65" s="44" customFormat="1" spans="2:2">
      <c r="B65" s="126"/>
    </row>
    <row r="66" s="44" customFormat="1" spans="2:2">
      <c r="B66" s="126"/>
    </row>
    <row r="67" s="44" customFormat="1" spans="2:2">
      <c r="B67" s="126"/>
    </row>
  </sheetData>
  <protectedRanges>
    <protectedRange sqref="C34:K61" name="Диапазон3"/>
    <protectedRange sqref="E1:G1;J1:K5;E2:I65536;J11:K65536;K10;B1:D65536;J7:K9" name="Диапазон1"/>
    <protectedRange sqref="C11:K24" name="Диапазон2"/>
  </protectedRanges>
  <mergeCells count="19">
    <mergeCell ref="E1:K1"/>
    <mergeCell ref="F6:G6"/>
    <mergeCell ref="H6:I6"/>
    <mergeCell ref="J6:K6"/>
    <mergeCell ref="F7:G7"/>
    <mergeCell ref="H7:I7"/>
    <mergeCell ref="J7:K7"/>
    <mergeCell ref="B10:I10"/>
    <mergeCell ref="A19:K19"/>
    <mergeCell ref="A24:K24"/>
    <mergeCell ref="B33:I33"/>
    <mergeCell ref="A34:K34"/>
    <mergeCell ref="A44:K44"/>
    <mergeCell ref="A53:K53"/>
    <mergeCell ref="A6:A8"/>
    <mergeCell ref="B6:B8"/>
    <mergeCell ref="C7:C8"/>
    <mergeCell ref="D7:D8"/>
    <mergeCell ref="E7:E8"/>
  </mergeCells>
  <pageMargins left="0.751388888888889" right="0.751388888888889" top="1" bottom="1" header="0.5" footer="0.5"/>
  <pageSetup paperSize="9" scale="5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opLeftCell="A11" workbookViewId="0">
      <selection activeCell="G13" sqref="G13"/>
    </sheetView>
  </sheetViews>
  <sheetFormatPr defaultColWidth="11" defaultRowHeight="15.75"/>
  <cols>
    <col min="1" max="1" width="37.8333333333333" style="73" customWidth="1"/>
    <col min="2" max="2" width="14" style="57" customWidth="1"/>
    <col min="3" max="5" width="11" style="57" customWidth="1"/>
    <col min="6" max="6" width="11.6666666666667" style="57" customWidth="1"/>
    <col min="7" max="7" width="12.8333333333333" style="57" customWidth="1"/>
    <col min="8" max="8" width="13.5" style="57" customWidth="1"/>
    <col min="9" max="9" width="12.8333333333333" style="57" customWidth="1"/>
    <col min="10" max="10" width="14.3333333333333" style="57" customWidth="1"/>
    <col min="11" max="11" width="12.8333333333333" style="57" customWidth="1"/>
    <col min="12" max="16384" width="11" style="57" customWidth="1"/>
  </cols>
  <sheetData>
    <row r="1" s="57" customFormat="1" spans="1:11">
      <c r="A1" s="73"/>
      <c r="B1" s="57"/>
      <c r="C1" s="57"/>
      <c r="D1" s="57"/>
      <c r="E1" s="74"/>
      <c r="F1" s="74"/>
      <c r="G1" s="74"/>
      <c r="H1" s="74"/>
      <c r="I1" s="74"/>
      <c r="J1" s="74"/>
      <c r="K1" s="74"/>
    </row>
    <row r="2" s="57" customFormat="1" ht="18.75" spans="1:11">
      <c r="A2" s="75" t="s">
        <v>64</v>
      </c>
      <c r="B2" s="75"/>
      <c r="C2" s="75"/>
      <c r="D2" s="75"/>
      <c r="E2" s="75"/>
      <c r="F2" s="75"/>
      <c r="G2" s="75"/>
      <c r="H2" s="56"/>
      <c r="I2" s="56"/>
      <c r="J2" s="56"/>
      <c r="K2" s="56"/>
    </row>
    <row r="3" s="57" customFormat="1" ht="18.75" spans="1:11">
      <c r="A3" s="76" t="s">
        <v>2</v>
      </c>
      <c r="B3" s="76"/>
      <c r="C3" s="76"/>
      <c r="D3" s="76"/>
      <c r="E3" s="76"/>
      <c r="F3" s="76"/>
      <c r="G3" s="76"/>
      <c r="H3" s="56"/>
      <c r="I3" s="56"/>
      <c r="J3" s="56"/>
      <c r="K3" s="56"/>
    </row>
    <row r="4" s="57" customFormat="1" ht="9" customHeight="1" spans="1:1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="57" customFormat="1" customHeight="1" spans="1:11">
      <c r="A5" s="77"/>
      <c r="B5" s="78" t="s">
        <v>54</v>
      </c>
      <c r="C5" s="61" t="s">
        <v>5</v>
      </c>
      <c r="D5" s="79" t="s">
        <v>6</v>
      </c>
      <c r="E5" s="79" t="s">
        <v>7</v>
      </c>
      <c r="F5" s="80" t="s">
        <v>8</v>
      </c>
      <c r="G5" s="81"/>
      <c r="H5" s="80" t="s">
        <v>9</v>
      </c>
      <c r="I5" s="81"/>
      <c r="J5" s="80" t="s">
        <v>10</v>
      </c>
      <c r="K5" s="81"/>
    </row>
    <row r="6" s="57" customFormat="1" ht="18.75" spans="1:11">
      <c r="A6" s="82"/>
      <c r="B6" s="83"/>
      <c r="C6" s="78" t="s">
        <v>11</v>
      </c>
      <c r="D6" s="78" t="s">
        <v>11</v>
      </c>
      <c r="E6" s="78" t="s">
        <v>12</v>
      </c>
      <c r="F6" s="80" t="s">
        <v>13</v>
      </c>
      <c r="G6" s="81"/>
      <c r="H6" s="80" t="s">
        <v>13</v>
      </c>
      <c r="I6" s="81"/>
      <c r="J6" s="80" t="s">
        <v>13</v>
      </c>
      <c r="K6" s="81"/>
    </row>
    <row r="7" s="57" customFormat="1" ht="112.5" spans="1:11">
      <c r="A7" s="84"/>
      <c r="B7" s="85"/>
      <c r="C7" s="86"/>
      <c r="D7" s="86"/>
      <c r="E7" s="86"/>
      <c r="F7" s="87" t="s">
        <v>14</v>
      </c>
      <c r="G7" s="87" t="s">
        <v>15</v>
      </c>
      <c r="H7" s="87" t="s">
        <v>14</v>
      </c>
      <c r="I7" s="87" t="s">
        <v>15</v>
      </c>
      <c r="J7" s="87" t="s">
        <v>14</v>
      </c>
      <c r="K7" s="87" t="s">
        <v>15</v>
      </c>
    </row>
    <row r="8" s="57" customFormat="1" ht="18.75" spans="1:11">
      <c r="A8" s="88" t="s">
        <v>97</v>
      </c>
      <c r="B8" s="65"/>
      <c r="C8" s="89"/>
      <c r="D8" s="89"/>
      <c r="E8" s="89"/>
      <c r="F8" s="89"/>
      <c r="G8" s="89"/>
      <c r="H8" s="89"/>
      <c r="I8" s="89"/>
      <c r="J8" s="89"/>
      <c r="K8" s="89"/>
    </row>
    <row r="9" s="57" customFormat="1" ht="36" customHeight="1" spans="1:11">
      <c r="A9" s="90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="57" customFormat="1" ht="17.25" customHeight="1" spans="1:11">
      <c r="A10" s="91" t="s">
        <v>98</v>
      </c>
      <c r="B10" s="61" t="s">
        <v>18</v>
      </c>
      <c r="C10" s="69">
        <f t="shared" ref="C10:K10" si="0">C16+C17</f>
        <v>73405.7</v>
      </c>
      <c r="D10" s="69">
        <f t="shared" si="0"/>
        <v>80964</v>
      </c>
      <c r="E10" s="69">
        <f t="shared" si="0"/>
        <v>88360.09784</v>
      </c>
      <c r="F10" s="69">
        <f t="shared" si="0"/>
        <v>63065</v>
      </c>
      <c r="G10" s="69">
        <f t="shared" si="0"/>
        <v>74305</v>
      </c>
      <c r="H10" s="69">
        <f t="shared" si="0"/>
        <v>56120</v>
      </c>
      <c r="I10" s="69">
        <f t="shared" si="0"/>
        <v>74810</v>
      </c>
      <c r="J10" s="69">
        <f t="shared" si="0"/>
        <v>57175</v>
      </c>
      <c r="K10" s="69">
        <f t="shared" si="0"/>
        <v>77055</v>
      </c>
    </row>
    <row r="11" s="57" customFormat="1" ht="17.25" customHeight="1" spans="1:11">
      <c r="A11" s="91" t="s">
        <v>99</v>
      </c>
      <c r="B11" s="61"/>
      <c r="C11" s="69"/>
      <c r="D11" s="69">
        <f>D10/C10*100</f>
        <v>110.296611843494</v>
      </c>
      <c r="E11" s="69">
        <f>E10/D10*100</f>
        <v>109.135045007658</v>
      </c>
      <c r="F11" s="69">
        <f>F10/E10*100</f>
        <v>71.3727140888824</v>
      </c>
      <c r="G11" s="69">
        <f t="shared" ref="G11:K11" si="1">G10/E10*100</f>
        <v>84.0933880975883</v>
      </c>
      <c r="H11" s="69">
        <f t="shared" si="1"/>
        <v>88.9875525251724</v>
      </c>
      <c r="I11" s="69">
        <f t="shared" si="1"/>
        <v>100.679631249579</v>
      </c>
      <c r="J11" s="69">
        <f t="shared" si="1"/>
        <v>101.879900213828</v>
      </c>
      <c r="K11" s="69">
        <f t="shared" si="1"/>
        <v>103.000935703783</v>
      </c>
    </row>
    <row r="12" s="57" customFormat="1" ht="18.75" spans="1:11">
      <c r="A12" s="65" t="s">
        <v>100</v>
      </c>
      <c r="B12" s="61" t="s">
        <v>18</v>
      </c>
      <c r="C12" s="69" t="s">
        <v>20</v>
      </c>
      <c r="D12" s="69">
        <v>80964</v>
      </c>
      <c r="E12" s="69">
        <f>D12*E14/100</f>
        <v>83833.1099051233</v>
      </c>
      <c r="F12" s="69">
        <f>E12*F14/100</f>
        <v>56768.4685430761</v>
      </c>
      <c r="G12" s="69">
        <f t="shared" ref="G12:K12" si="2">E12*G14/100</f>
        <v>67077.1669522294</v>
      </c>
      <c r="H12" s="69">
        <f t="shared" si="2"/>
        <v>47883.2898222805</v>
      </c>
      <c r="I12" s="69">
        <f t="shared" si="2"/>
        <v>64378.4979410575</v>
      </c>
      <c r="J12" s="69">
        <f t="shared" si="2"/>
        <v>46240.2349668599</v>
      </c>
      <c r="K12" s="69">
        <f t="shared" si="2"/>
        <v>63333.7681674593</v>
      </c>
    </row>
    <row r="13" s="57" customFormat="1" ht="18.75" spans="1:11">
      <c r="A13" s="65" t="s">
        <v>80</v>
      </c>
      <c r="B13" s="61" t="s">
        <v>22</v>
      </c>
      <c r="C13" s="69"/>
      <c r="D13" s="69">
        <v>105.6</v>
      </c>
      <c r="E13" s="69">
        <v>105.4</v>
      </c>
      <c r="F13" s="69">
        <v>105.4</v>
      </c>
      <c r="G13" s="69">
        <v>105.1</v>
      </c>
      <c r="H13" s="69">
        <v>105.5</v>
      </c>
      <c r="I13" s="69">
        <v>104.9</v>
      </c>
      <c r="J13" s="69">
        <v>105.5</v>
      </c>
      <c r="K13" s="69">
        <v>104.7</v>
      </c>
    </row>
    <row r="14" s="57" customFormat="1" ht="38" customHeight="1" spans="1:11">
      <c r="A14" s="92" t="s">
        <v>101</v>
      </c>
      <c r="B14" s="62" t="s">
        <v>102</v>
      </c>
      <c r="C14" s="69"/>
      <c r="D14" s="69">
        <f>D10/C10*100</f>
        <v>110.296611843494</v>
      </c>
      <c r="E14" s="69">
        <f t="shared" ref="E14:K14" si="3">E11/E13*100</f>
        <v>103.54368596552</v>
      </c>
      <c r="F14" s="69">
        <f t="shared" si="3"/>
        <v>67.7160475226589</v>
      </c>
      <c r="G14" s="69">
        <f t="shared" si="3"/>
        <v>80.0127384372867</v>
      </c>
      <c r="H14" s="69">
        <f t="shared" si="3"/>
        <v>84.3483910191208</v>
      </c>
      <c r="I14" s="69">
        <f t="shared" si="3"/>
        <v>95.9767695420204</v>
      </c>
      <c r="J14" s="69">
        <f t="shared" si="3"/>
        <v>96.5686257950972</v>
      </c>
      <c r="K14" s="69">
        <f t="shared" si="3"/>
        <v>98.3772069759149</v>
      </c>
    </row>
    <row r="15" s="57" customFormat="1" ht="18.75" spans="1:11">
      <c r="A15" s="65" t="s">
        <v>103</v>
      </c>
      <c r="B15" s="61"/>
      <c r="C15" s="69"/>
      <c r="D15" s="69"/>
      <c r="E15" s="69"/>
      <c r="F15" s="69"/>
      <c r="G15" s="69"/>
      <c r="H15" s="69"/>
      <c r="I15" s="69"/>
      <c r="J15" s="69"/>
      <c r="K15" s="69"/>
    </row>
    <row r="16" s="57" customFormat="1" ht="36" customHeight="1" spans="1:11">
      <c r="A16" s="93" t="s">
        <v>104</v>
      </c>
      <c r="B16" s="94" t="s">
        <v>18</v>
      </c>
      <c r="C16" s="69">
        <v>46691.2</v>
      </c>
      <c r="D16" s="69">
        <v>8725.6</v>
      </c>
      <c r="E16" s="69">
        <v>5500</v>
      </c>
      <c r="F16" s="69">
        <v>4300</v>
      </c>
      <c r="G16" s="69">
        <v>5500</v>
      </c>
      <c r="H16" s="69">
        <v>4300</v>
      </c>
      <c r="I16" s="69">
        <v>5600</v>
      </c>
      <c r="J16" s="69">
        <v>4300</v>
      </c>
      <c r="K16" s="69">
        <v>5700</v>
      </c>
    </row>
    <row r="17" s="57" customFormat="1" ht="40" customHeight="1" spans="1:11">
      <c r="A17" s="93" t="s">
        <v>105</v>
      </c>
      <c r="B17" s="94" t="s">
        <v>18</v>
      </c>
      <c r="C17" s="69">
        <f t="shared" ref="C17:K17" si="4">C18+C19+C20+C25+C26</f>
        <v>26714.5</v>
      </c>
      <c r="D17" s="69">
        <f t="shared" si="4"/>
        <v>72238.4</v>
      </c>
      <c r="E17" s="69">
        <f t="shared" si="4"/>
        <v>82860.09784</v>
      </c>
      <c r="F17" s="69">
        <f t="shared" si="4"/>
        <v>58765</v>
      </c>
      <c r="G17" s="69">
        <f t="shared" si="4"/>
        <v>68805</v>
      </c>
      <c r="H17" s="69">
        <f t="shared" si="4"/>
        <v>51820</v>
      </c>
      <c r="I17" s="69">
        <f t="shared" si="4"/>
        <v>69210</v>
      </c>
      <c r="J17" s="69">
        <f t="shared" si="4"/>
        <v>52875</v>
      </c>
      <c r="K17" s="69">
        <f t="shared" si="4"/>
        <v>71355</v>
      </c>
    </row>
    <row r="18" s="57" customFormat="1" ht="36" customHeight="1" spans="1:11">
      <c r="A18" s="93" t="s">
        <v>106</v>
      </c>
      <c r="B18" s="94" t="s">
        <v>18</v>
      </c>
      <c r="C18" s="69"/>
      <c r="D18" s="69"/>
      <c r="E18" s="69"/>
      <c r="F18" s="69"/>
      <c r="G18" s="69"/>
      <c r="H18" s="69"/>
      <c r="I18" s="69"/>
      <c r="J18" s="69"/>
      <c r="K18" s="69"/>
    </row>
    <row r="19" s="57" customFormat="1" ht="62" customHeight="1" spans="1:11">
      <c r="A19" s="95" t="s">
        <v>107</v>
      </c>
      <c r="B19" s="61" t="s">
        <v>18</v>
      </c>
      <c r="C19" s="69"/>
      <c r="D19" s="69"/>
      <c r="E19" s="69"/>
      <c r="F19" s="69"/>
      <c r="G19" s="69"/>
      <c r="H19" s="69"/>
      <c r="I19" s="69"/>
      <c r="J19" s="69"/>
      <c r="K19" s="69"/>
    </row>
    <row r="20" s="57" customFormat="1" ht="37" customHeight="1" spans="1:11">
      <c r="A20" s="93" t="s">
        <v>108</v>
      </c>
      <c r="B20" s="94" t="s">
        <v>18</v>
      </c>
      <c r="C20" s="69">
        <f t="shared" ref="C20:K20" si="5">C22+C23+C24</f>
        <v>26646.3</v>
      </c>
      <c r="D20" s="69">
        <f t="shared" si="5"/>
        <v>70710.6</v>
      </c>
      <c r="E20" s="69">
        <f t="shared" si="5"/>
        <v>78073.88909</v>
      </c>
      <c r="F20" s="69">
        <f t="shared" si="5"/>
        <v>57605</v>
      </c>
      <c r="G20" s="69">
        <f t="shared" si="5"/>
        <v>67400</v>
      </c>
      <c r="H20" s="69">
        <f t="shared" si="5"/>
        <v>50670</v>
      </c>
      <c r="I20" s="69">
        <f t="shared" si="5"/>
        <v>67750</v>
      </c>
      <c r="J20" s="69">
        <f t="shared" si="5"/>
        <v>51725</v>
      </c>
      <c r="K20" s="69">
        <f t="shared" si="5"/>
        <v>69840</v>
      </c>
    </row>
    <row r="21" s="57" customFormat="1" customHeight="1" spans="1:11">
      <c r="A21" s="93" t="s">
        <v>109</v>
      </c>
      <c r="B21" s="94"/>
      <c r="C21" s="69"/>
      <c r="D21" s="69"/>
      <c r="E21" s="69"/>
      <c r="F21" s="69"/>
      <c r="G21" s="69"/>
      <c r="H21" s="69"/>
      <c r="I21" s="69"/>
      <c r="J21" s="69"/>
      <c r="K21" s="69"/>
    </row>
    <row r="22" s="57" customFormat="1" ht="18" customHeight="1" spans="1:11">
      <c r="A22" s="96" t="s">
        <v>110</v>
      </c>
      <c r="B22" s="63" t="s">
        <v>111</v>
      </c>
      <c r="C22" s="69">
        <v>5142.3</v>
      </c>
      <c r="D22" s="69">
        <v>6686.6</v>
      </c>
      <c r="E22" s="69">
        <v>1207.998</v>
      </c>
      <c r="F22" s="69">
        <v>1105</v>
      </c>
      <c r="G22" s="69">
        <v>1500</v>
      </c>
      <c r="H22" s="69">
        <v>1120</v>
      </c>
      <c r="I22" s="69">
        <v>1550</v>
      </c>
      <c r="J22" s="69">
        <v>1125</v>
      </c>
      <c r="K22" s="69">
        <v>1600</v>
      </c>
    </row>
    <row r="23" s="57" customFormat="1" ht="22" customHeight="1" spans="1:11">
      <c r="A23" s="96" t="s">
        <v>112</v>
      </c>
      <c r="B23" s="63" t="s">
        <v>111</v>
      </c>
      <c r="C23" s="69">
        <v>15927.3</v>
      </c>
      <c r="D23" s="69">
        <v>57804</v>
      </c>
      <c r="E23" s="69">
        <v>72193.15977</v>
      </c>
      <c r="F23" s="69">
        <v>52000</v>
      </c>
      <c r="G23" s="69">
        <v>59900</v>
      </c>
      <c r="H23" s="69">
        <v>45000</v>
      </c>
      <c r="I23" s="69">
        <v>60000</v>
      </c>
      <c r="J23" s="69">
        <v>46000</v>
      </c>
      <c r="K23" s="69">
        <v>62000</v>
      </c>
    </row>
    <row r="24" s="57" customFormat="1" ht="18.75" spans="1:11">
      <c r="A24" s="96" t="s">
        <v>113</v>
      </c>
      <c r="B24" s="63" t="s">
        <v>111</v>
      </c>
      <c r="C24" s="69">
        <v>5576.7</v>
      </c>
      <c r="D24" s="69">
        <v>6220</v>
      </c>
      <c r="E24" s="69">
        <v>4672.73132</v>
      </c>
      <c r="F24" s="69">
        <v>4500</v>
      </c>
      <c r="G24" s="69">
        <v>6000</v>
      </c>
      <c r="H24" s="69">
        <v>4550</v>
      </c>
      <c r="I24" s="69">
        <v>6200</v>
      </c>
      <c r="J24" s="69">
        <v>4600</v>
      </c>
      <c r="K24" s="69">
        <v>6240</v>
      </c>
    </row>
    <row r="25" s="57" customFormat="1" ht="41" customHeight="1" spans="1:11">
      <c r="A25" s="97" t="s">
        <v>114</v>
      </c>
      <c r="B25" s="63" t="s">
        <v>18</v>
      </c>
      <c r="C25" s="63">
        <v>0</v>
      </c>
      <c r="D25" s="63">
        <v>49.8</v>
      </c>
      <c r="E25" s="69">
        <v>3536.20875</v>
      </c>
      <c r="F25" s="63">
        <v>50</v>
      </c>
      <c r="G25" s="63">
        <v>105</v>
      </c>
      <c r="H25" s="63">
        <v>50</v>
      </c>
      <c r="I25" s="63">
        <v>110</v>
      </c>
      <c r="J25" s="63">
        <v>50</v>
      </c>
      <c r="K25" s="63">
        <v>115</v>
      </c>
    </row>
    <row r="26" s="57" customFormat="1" ht="19.5" spans="1:11">
      <c r="A26" s="97" t="s">
        <v>115</v>
      </c>
      <c r="B26" s="63" t="s">
        <v>18</v>
      </c>
      <c r="C26" s="63">
        <v>68.2</v>
      </c>
      <c r="D26" s="69">
        <v>1478</v>
      </c>
      <c r="E26" s="69">
        <v>1250</v>
      </c>
      <c r="F26" s="63">
        <v>1110</v>
      </c>
      <c r="G26" s="63">
        <v>1300</v>
      </c>
      <c r="H26" s="63">
        <v>1100</v>
      </c>
      <c r="I26" s="63">
        <v>1350</v>
      </c>
      <c r="J26" s="63">
        <v>1100</v>
      </c>
      <c r="K26" s="63">
        <v>1400</v>
      </c>
    </row>
    <row r="27" s="57" customFormat="1" ht="15" customHeight="1" spans="1:11">
      <c r="A27" s="97"/>
      <c r="B27" s="63"/>
      <c r="C27" s="65"/>
      <c r="D27" s="65"/>
      <c r="E27" s="65"/>
      <c r="F27" s="65"/>
      <c r="G27" s="65"/>
      <c r="H27" s="65"/>
      <c r="I27" s="65"/>
      <c r="J27" s="65"/>
      <c r="K27" s="65"/>
    </row>
  </sheetData>
  <protectedRanges>
    <protectedRange sqref="C12:K16" name="Диапазон2"/>
    <protectedRange sqref="F4:I5;C1:G1;H2:I3;C4:E16;J1:K4;C17:K65536;F6:K6;F8:K16" name="Диапазон1"/>
    <protectedRange sqref="B22:K27" name="Диапазон3"/>
    <protectedRange sqref="F7:K7" name="Диапазон1_1"/>
  </protectedRanges>
  <mergeCells count="15">
    <mergeCell ref="E1:K1"/>
    <mergeCell ref="A2:G2"/>
    <mergeCell ref="A3:G3"/>
    <mergeCell ref="F5:G5"/>
    <mergeCell ref="H5:I5"/>
    <mergeCell ref="J5:K5"/>
    <mergeCell ref="F6:G6"/>
    <mergeCell ref="H6:I6"/>
    <mergeCell ref="J6:K6"/>
    <mergeCell ref="A5:A7"/>
    <mergeCell ref="A8:A9"/>
    <mergeCell ref="B5:B7"/>
    <mergeCell ref="C6:C7"/>
    <mergeCell ref="D6:D7"/>
    <mergeCell ref="E6:E7"/>
  </mergeCells>
  <pageMargins left="0.751388888888889" right="0.751388888888889" top="1" bottom="1" header="0.5" footer="0.5"/>
  <pageSetup paperSize="9" scale="54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workbookViewId="0">
      <selection activeCell="C14" sqref="C14"/>
    </sheetView>
  </sheetViews>
  <sheetFormatPr defaultColWidth="9.33333333333333" defaultRowHeight="15.75"/>
  <cols>
    <col min="1" max="1" width="33.5" style="57" customWidth="1"/>
    <col min="2" max="2" width="19.1666666666667" style="57" customWidth="1"/>
    <col min="3" max="3" width="13.5" style="57" customWidth="1"/>
    <col min="4" max="4" width="15" style="57" customWidth="1"/>
    <col min="5" max="5" width="15.5" style="57" customWidth="1"/>
    <col min="6" max="6" width="13.7666666666667" style="57" customWidth="1"/>
    <col min="7" max="7" width="14.3333333333333" style="57" customWidth="1"/>
    <col min="8" max="8" width="14.8333333333333" style="57" customWidth="1"/>
    <col min="9" max="9" width="13.8333333333333" style="57" customWidth="1"/>
    <col min="10" max="10" width="13.6666666666667" style="57" customWidth="1"/>
    <col min="11" max="11" width="13.8333333333333" style="57" customWidth="1"/>
    <col min="12" max="16384" width="9.33333333333333" style="57"/>
  </cols>
  <sheetData>
    <row r="1" s="57" customFormat="1" ht="18.75" spans="1:1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="57" customFormat="1" ht="18.75" spans="1:1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="57" customFormat="1" ht="18.75" spans="1:11">
      <c r="A3" s="59" t="s">
        <v>116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="57" customFormat="1" ht="9.75" customHeight="1" spans="1:1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="57" customFormat="1" ht="18.75" spans="1:1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="57" customFormat="1" ht="18.75" spans="1:1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="57" customFormat="1" ht="18.75" spans="1:1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="57" customFormat="1" customHeight="1" spans="1:11">
      <c r="A8" s="61"/>
      <c r="B8" s="62" t="s">
        <v>54</v>
      </c>
      <c r="C8" s="61" t="s">
        <v>5</v>
      </c>
      <c r="D8" s="61" t="s">
        <v>6</v>
      </c>
      <c r="E8" s="61" t="s">
        <v>7</v>
      </c>
      <c r="F8" s="61" t="s">
        <v>8</v>
      </c>
      <c r="G8" s="61"/>
      <c r="H8" s="61" t="s">
        <v>9</v>
      </c>
      <c r="I8" s="61"/>
      <c r="J8" s="61" t="s">
        <v>10</v>
      </c>
      <c r="K8" s="61"/>
    </row>
    <row r="9" s="57" customFormat="1" ht="19.5" customHeight="1" spans="1:11">
      <c r="A9" s="61"/>
      <c r="B9" s="62"/>
      <c r="C9" s="63" t="s">
        <v>11</v>
      </c>
      <c r="D9" s="63" t="s">
        <v>11</v>
      </c>
      <c r="E9" s="63" t="s">
        <v>12</v>
      </c>
      <c r="F9" s="63" t="s">
        <v>13</v>
      </c>
      <c r="G9" s="63"/>
      <c r="H9" s="63" t="s">
        <v>13</v>
      </c>
      <c r="I9" s="63"/>
      <c r="J9" s="63" t="s">
        <v>13</v>
      </c>
      <c r="K9" s="63"/>
    </row>
    <row r="10" s="57" customFormat="1" ht="38.25" customHeight="1" spans="1:11">
      <c r="A10" s="61"/>
      <c r="B10" s="62"/>
      <c r="C10" s="63"/>
      <c r="D10" s="63"/>
      <c r="E10" s="63"/>
      <c r="F10" s="62" t="s">
        <v>14</v>
      </c>
      <c r="G10" s="62" t="s">
        <v>15</v>
      </c>
      <c r="H10" s="62" t="s">
        <v>14</v>
      </c>
      <c r="I10" s="62" t="s">
        <v>15</v>
      </c>
      <c r="J10" s="62" t="s">
        <v>14</v>
      </c>
      <c r="K10" s="62" t="s">
        <v>15</v>
      </c>
    </row>
    <row r="11" s="57" customFormat="1" ht="16.5" customHeight="1" spans="1:11">
      <c r="A11" s="64" t="s">
        <v>117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="57" customFormat="1" ht="18.75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="57" customFormat="1" ht="34.5" customHeight="1" spans="1:11">
      <c r="A13" s="66" t="s">
        <v>118</v>
      </c>
      <c r="B13" s="63"/>
      <c r="C13" s="67"/>
      <c r="D13" s="67"/>
      <c r="E13" s="67"/>
      <c r="F13" s="67"/>
      <c r="G13" s="67"/>
      <c r="H13" s="67"/>
      <c r="I13" s="67"/>
      <c r="J13" s="67"/>
      <c r="K13" s="67"/>
    </row>
    <row r="14" s="57" customFormat="1" ht="37.5" spans="1:11">
      <c r="A14" s="68" t="s">
        <v>98</v>
      </c>
      <c r="B14" s="63" t="s">
        <v>18</v>
      </c>
      <c r="C14" s="69">
        <v>1444248.2</v>
      </c>
      <c r="D14" s="69">
        <v>1484361.4</v>
      </c>
      <c r="E14" s="69">
        <f>D14*E16*E17/10000</f>
        <v>1505130.5847088</v>
      </c>
      <c r="F14" s="69">
        <f>E14*F16*F17/10000</f>
        <v>1554306.21117241</v>
      </c>
      <c r="G14" s="69">
        <f t="shared" ref="G14:K14" si="0">E14*G16*G17/10000</f>
        <v>1569851.19985128</v>
      </c>
      <c r="H14" s="69">
        <f t="shared" si="0"/>
        <v>1619587.07204165</v>
      </c>
      <c r="I14" s="69">
        <f t="shared" si="0"/>
        <v>1635968.62283541</v>
      </c>
      <c r="J14" s="69">
        <f t="shared" si="0"/>
        <v>1684304.15185336</v>
      </c>
      <c r="K14" s="69">
        <f t="shared" si="0"/>
        <v>1708212.99721983</v>
      </c>
    </row>
    <row r="15" s="57" customFormat="1" ht="18.75" spans="1:11">
      <c r="A15" s="70" t="s">
        <v>100</v>
      </c>
      <c r="B15" s="63" t="s">
        <v>18</v>
      </c>
      <c r="C15" s="71" t="s">
        <v>20</v>
      </c>
      <c r="D15" s="69">
        <v>1484361.4</v>
      </c>
      <c r="E15" s="69">
        <f>D15*E17/100</f>
        <v>1414596.4142</v>
      </c>
      <c r="F15" s="69">
        <f>E15*F17/100</f>
        <v>1403279.6428864</v>
      </c>
      <c r="G15" s="69">
        <f t="shared" ref="G15:K15" si="1">E15*G17/100</f>
        <v>1414596.4142</v>
      </c>
      <c r="H15" s="69">
        <f t="shared" si="1"/>
        <v>1403279.6428864</v>
      </c>
      <c r="I15" s="69">
        <f t="shared" si="1"/>
        <v>1418840.2034426</v>
      </c>
      <c r="J15" s="69">
        <f t="shared" si="1"/>
        <v>1401876.36324351</v>
      </c>
      <c r="K15" s="69">
        <f t="shared" si="1"/>
        <v>1424515.56425637</v>
      </c>
    </row>
    <row r="16" s="57" customFormat="1" ht="18.75" spans="1:11">
      <c r="A16" s="70" t="s">
        <v>80</v>
      </c>
      <c r="B16" s="63" t="s">
        <v>22</v>
      </c>
      <c r="C16" s="67"/>
      <c r="D16" s="69">
        <v>104.1</v>
      </c>
      <c r="E16" s="69">
        <v>106.4</v>
      </c>
      <c r="F16" s="69">
        <v>104.1</v>
      </c>
      <c r="G16" s="69">
        <v>104.3</v>
      </c>
      <c r="H16" s="69">
        <v>104.2</v>
      </c>
      <c r="I16" s="69">
        <v>103.9</v>
      </c>
      <c r="J16" s="69">
        <v>104.1</v>
      </c>
      <c r="K16" s="69">
        <v>104</v>
      </c>
    </row>
    <row r="17" s="57" customFormat="1" ht="80" customHeight="1" spans="1:11">
      <c r="A17" s="65"/>
      <c r="B17" s="17" t="s">
        <v>119</v>
      </c>
      <c r="C17" s="72"/>
      <c r="D17" s="69">
        <f>D14/C14*100</f>
        <v>102.777445040264</v>
      </c>
      <c r="E17" s="69">
        <v>95.3</v>
      </c>
      <c r="F17" s="69">
        <v>99.2</v>
      </c>
      <c r="G17" s="69">
        <v>100</v>
      </c>
      <c r="H17" s="69">
        <v>100</v>
      </c>
      <c r="I17" s="69">
        <v>100.3</v>
      </c>
      <c r="J17" s="69">
        <v>99.9</v>
      </c>
      <c r="K17" s="69">
        <v>100.4</v>
      </c>
    </row>
    <row r="18" s="57" customFormat="1" ht="59.25" customHeight="1" spans="1:15">
      <c r="A18" s="66" t="s">
        <v>120</v>
      </c>
      <c r="B18" s="63"/>
      <c r="C18" s="67"/>
      <c r="D18" s="67"/>
      <c r="E18" s="67"/>
      <c r="F18" s="67"/>
      <c r="G18" s="67"/>
      <c r="H18" s="67"/>
      <c r="I18" s="67"/>
      <c r="J18" s="67"/>
      <c r="K18" s="67"/>
      <c r="L18" s="57"/>
      <c r="M18" s="57"/>
      <c r="N18" s="57"/>
      <c r="O18" s="58"/>
    </row>
    <row r="19" s="57" customFormat="1" ht="18.75" spans="1:11">
      <c r="A19" s="70" t="s">
        <v>98</v>
      </c>
      <c r="B19" s="63" t="s">
        <v>18</v>
      </c>
      <c r="C19" s="69">
        <v>25973.5</v>
      </c>
      <c r="D19" s="69">
        <v>20482.1</v>
      </c>
      <c r="E19" s="69">
        <f>D19*E21*E22/10000</f>
        <v>19526.4871424</v>
      </c>
      <c r="F19" s="69">
        <f>E19*F21*F22/10000</f>
        <v>18863.5238509412</v>
      </c>
      <c r="G19" s="69">
        <f t="shared" ref="G19:K19" si="2">E19*G21*G22/10000</f>
        <v>20366.1260895232</v>
      </c>
      <c r="H19" s="69">
        <f t="shared" si="2"/>
        <v>18889.2159704262</v>
      </c>
      <c r="I19" s="69">
        <f t="shared" si="2"/>
        <v>21181.5654120216</v>
      </c>
      <c r="J19" s="69">
        <f t="shared" si="2"/>
        <v>19132.7546319329</v>
      </c>
      <c r="K19" s="69">
        <f t="shared" si="2"/>
        <v>22050.856856531</v>
      </c>
    </row>
    <row r="20" s="57" customFormat="1" ht="18.75" spans="1:11">
      <c r="A20" s="70" t="s">
        <v>100</v>
      </c>
      <c r="B20" s="63" t="s">
        <v>18</v>
      </c>
      <c r="C20" s="71" t="s">
        <v>20</v>
      </c>
      <c r="D20" s="69">
        <v>20482.1</v>
      </c>
      <c r="E20" s="69">
        <f>D20*E22/100</f>
        <v>18351.9616</v>
      </c>
      <c r="F20" s="69">
        <f>E20*F22/100</f>
        <v>17030.6203648</v>
      </c>
      <c r="G20" s="69">
        <f t="shared" ref="G20:K20" si="3">E20*G22/100</f>
        <v>18351.9616</v>
      </c>
      <c r="H20" s="69">
        <f t="shared" si="3"/>
        <v>16366.4261705728</v>
      </c>
      <c r="I20" s="69">
        <f t="shared" si="3"/>
        <v>18370.3135616</v>
      </c>
      <c r="J20" s="69">
        <f t="shared" si="3"/>
        <v>15924.5326639673</v>
      </c>
      <c r="K20" s="69">
        <f t="shared" si="3"/>
        <v>18388.6838751616</v>
      </c>
    </row>
    <row r="21" s="57" customFormat="1" ht="18.75" spans="1:11">
      <c r="A21" s="70" t="s">
        <v>80</v>
      </c>
      <c r="B21" s="63" t="s">
        <v>22</v>
      </c>
      <c r="C21" s="67"/>
      <c r="D21" s="69">
        <v>104.1</v>
      </c>
      <c r="E21" s="69">
        <v>106.4</v>
      </c>
      <c r="F21" s="69">
        <v>104.1</v>
      </c>
      <c r="G21" s="69">
        <v>104.3</v>
      </c>
      <c r="H21" s="69">
        <v>104.2</v>
      </c>
      <c r="I21" s="69">
        <v>103.9</v>
      </c>
      <c r="J21" s="69">
        <v>104.1</v>
      </c>
      <c r="K21" s="69">
        <v>104</v>
      </c>
    </row>
    <row r="22" s="57" customFormat="1" ht="81" customHeight="1" spans="1:11">
      <c r="A22" s="65"/>
      <c r="B22" s="17" t="s">
        <v>119</v>
      </c>
      <c r="C22" s="72"/>
      <c r="D22" s="69">
        <f>D20/C19*100</f>
        <v>78.8576818680578</v>
      </c>
      <c r="E22" s="69">
        <v>89.6</v>
      </c>
      <c r="F22" s="69">
        <v>92.8</v>
      </c>
      <c r="G22" s="69">
        <v>100</v>
      </c>
      <c r="H22" s="69">
        <v>96.1</v>
      </c>
      <c r="I22" s="69">
        <v>100.1</v>
      </c>
      <c r="J22" s="69">
        <v>97.3</v>
      </c>
      <c r="K22" s="69">
        <v>100.1</v>
      </c>
    </row>
  </sheetData>
  <protectedRanges>
    <protectedRange sqref="F10:K10" name="Диапазон1_1"/>
  </protectedRanges>
  <mergeCells count="13">
    <mergeCell ref="A3:K3"/>
    <mergeCell ref="A5:K5"/>
    <mergeCell ref="F8:G8"/>
    <mergeCell ref="H8:I8"/>
    <mergeCell ref="J8:K8"/>
    <mergeCell ref="F9:G9"/>
    <mergeCell ref="H9:I9"/>
    <mergeCell ref="J9:K9"/>
    <mergeCell ref="A8:A10"/>
    <mergeCell ref="B8:B10"/>
    <mergeCell ref="C9:C10"/>
    <mergeCell ref="D9:D10"/>
    <mergeCell ref="E9:E10"/>
  </mergeCells>
  <pageMargins left="0.751388888888889" right="0.751388888888889" top="1" bottom="1" header="0.5" footer="0.5"/>
  <pageSetup paperSize="9" scale="48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1"/>
  <sheetViews>
    <sheetView workbookViewId="0">
      <selection activeCell="A10" sqref="A10"/>
    </sheetView>
  </sheetViews>
  <sheetFormatPr defaultColWidth="9.33333333333333" defaultRowHeight="15.75"/>
  <cols>
    <col min="1" max="1" width="38.6666666666667" style="1" customWidth="1"/>
    <col min="2" max="2" width="12.5" style="47" customWidth="1"/>
    <col min="3" max="5" width="9.83333333333333" style="1" customWidth="1"/>
    <col min="6" max="6" width="11.3333333333333" style="1" customWidth="1"/>
    <col min="7" max="7" width="11.1666666666667" style="1" customWidth="1"/>
    <col min="8" max="8" width="11.8333333333333" style="1" customWidth="1"/>
    <col min="9" max="9" width="10.6666666666667" style="1" customWidth="1"/>
    <col min="10" max="10" width="11.8333333333333" style="1" customWidth="1"/>
    <col min="11" max="11" width="10.3333333333333" style="1" customWidth="1"/>
    <col min="12" max="16384" width="9.33333333333333" style="1"/>
  </cols>
  <sheetData>
    <row r="1" s="1" customFormat="1" ht="18.75" customHeight="1" spans="2:11">
      <c r="B1" s="47"/>
      <c r="C1" s="1"/>
      <c r="D1" s="1"/>
      <c r="E1" s="1"/>
      <c r="F1" s="1"/>
      <c r="G1" s="1"/>
      <c r="H1" s="4"/>
      <c r="I1" s="4"/>
      <c r="J1" s="4"/>
      <c r="K1" s="4"/>
    </row>
    <row r="2" s="1" customFormat="1" ht="18.75" spans="1:12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56"/>
    </row>
    <row r="3" s="1" customFormat="1" ht="18.75" spans="1:12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56"/>
    </row>
    <row r="4" s="1" customFormat="1" ht="8.25" customHeight="1" spans="1:1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56"/>
    </row>
    <row r="5" s="1" customFormat="1" ht="8.25" customHeight="1" spans="1:1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56"/>
    </row>
    <row r="6" s="1" customFormat="1" customHeight="1" spans="1:12">
      <c r="A6" s="48"/>
      <c r="B6" s="17" t="s">
        <v>54</v>
      </c>
      <c r="C6" s="12">
        <v>2019</v>
      </c>
      <c r="D6" s="12">
        <v>2020</v>
      </c>
      <c r="E6" s="12">
        <v>2021</v>
      </c>
      <c r="F6" s="12">
        <v>2022</v>
      </c>
      <c r="G6" s="12"/>
      <c r="H6" s="12">
        <v>2023</v>
      </c>
      <c r="I6" s="12"/>
      <c r="J6" s="12">
        <v>2024</v>
      </c>
      <c r="K6" s="12"/>
      <c r="L6" s="56"/>
    </row>
    <row r="7" s="1" customFormat="1" ht="18.75" spans="1:12">
      <c r="A7" s="49"/>
      <c r="B7" s="17"/>
      <c r="C7" s="17" t="s">
        <v>11</v>
      </c>
      <c r="D7" s="17" t="s">
        <v>11</v>
      </c>
      <c r="E7" s="17" t="s">
        <v>12</v>
      </c>
      <c r="F7" s="12" t="s">
        <v>13</v>
      </c>
      <c r="G7" s="12"/>
      <c r="H7" s="12" t="s">
        <v>13</v>
      </c>
      <c r="I7" s="12"/>
      <c r="J7" s="12" t="s">
        <v>13</v>
      </c>
      <c r="K7" s="12"/>
      <c r="L7" s="56"/>
    </row>
    <row r="8" s="1" customFormat="1" ht="94.5" spans="1:12">
      <c r="A8" s="50"/>
      <c r="B8" s="17"/>
      <c r="C8" s="17"/>
      <c r="D8" s="17"/>
      <c r="E8" s="17"/>
      <c r="F8" s="17" t="s">
        <v>14</v>
      </c>
      <c r="G8" s="17" t="s">
        <v>15</v>
      </c>
      <c r="H8" s="17" t="s">
        <v>14</v>
      </c>
      <c r="I8" s="17" t="s">
        <v>15</v>
      </c>
      <c r="J8" s="17" t="s">
        <v>14</v>
      </c>
      <c r="K8" s="17" t="s">
        <v>15</v>
      </c>
      <c r="L8" s="56"/>
    </row>
    <row r="9" s="1" customFormat="1" ht="78" customHeight="1" spans="1:12">
      <c r="A9" s="26" t="s">
        <v>121</v>
      </c>
      <c r="B9" s="46"/>
      <c r="C9" s="46"/>
      <c r="D9" s="46"/>
      <c r="E9" s="46"/>
      <c r="F9" s="17"/>
      <c r="G9" s="17"/>
      <c r="H9" s="17"/>
      <c r="I9" s="17"/>
      <c r="J9" s="17"/>
      <c r="K9" s="17"/>
      <c r="L9" s="56"/>
    </row>
    <row r="10" s="1" customFormat="1" ht="78.75" spans="1:12">
      <c r="A10" s="26" t="s">
        <v>122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56"/>
    </row>
    <row r="11" s="1" customFormat="1" ht="18.75" spans="1:12">
      <c r="A11" s="46" t="s">
        <v>17</v>
      </c>
      <c r="B11" s="19" t="s">
        <v>18</v>
      </c>
      <c r="C11" s="22">
        <v>60615</v>
      </c>
      <c r="D11" s="22">
        <v>49704.3</v>
      </c>
      <c r="E11" s="22">
        <f>D11*E13*E14/10000</f>
        <v>54119.035926</v>
      </c>
      <c r="F11" s="22">
        <f>E11*F13*F14/10000</f>
        <v>51252.0799978202</v>
      </c>
      <c r="G11" s="22">
        <f t="shared" ref="G11:K11" si="0">E11*G13*G14/10000</f>
        <v>56568.7882062263</v>
      </c>
      <c r="H11" s="22">
        <f t="shared" si="0"/>
        <v>52619.280483842</v>
      </c>
      <c r="I11" s="22">
        <f t="shared" si="0"/>
        <v>59296.2523295895</v>
      </c>
      <c r="J11" s="22">
        <f t="shared" si="0"/>
        <v>54293.3628924354</v>
      </c>
      <c r="K11" s="22">
        <f t="shared" si="0"/>
        <v>62342.7751817792</v>
      </c>
      <c r="L11" s="56"/>
    </row>
    <row r="12" s="1" customFormat="1" ht="18.75" spans="1:12">
      <c r="A12" s="46" t="s">
        <v>19</v>
      </c>
      <c r="B12" s="19" t="s">
        <v>18</v>
      </c>
      <c r="C12" s="22" t="s">
        <v>20</v>
      </c>
      <c r="D12" s="22">
        <v>49704.3</v>
      </c>
      <c r="E12" s="22">
        <f>D12*E14/100</f>
        <v>52288.9236</v>
      </c>
      <c r="F12" s="22">
        <f>E12*F14/100</f>
        <v>47844.365094</v>
      </c>
      <c r="G12" s="22">
        <f t="shared" ref="G12:K12" si="1">E12*G14/100</f>
        <v>52654.9460652</v>
      </c>
      <c r="H12" s="22">
        <f t="shared" si="1"/>
        <v>47413.765808154</v>
      </c>
      <c r="I12" s="22">
        <f t="shared" si="1"/>
        <v>52918.220795526</v>
      </c>
      <c r="J12" s="22">
        <f t="shared" si="1"/>
        <v>47176.6969791132</v>
      </c>
      <c r="K12" s="22">
        <f t="shared" si="1"/>
        <v>53394.4847826857</v>
      </c>
      <c r="L12" s="56"/>
    </row>
    <row r="13" s="1" customFormat="1" ht="13.5" customHeight="1" spans="1:12">
      <c r="A13" s="46" t="s">
        <v>21</v>
      </c>
      <c r="B13" s="19" t="s">
        <v>22</v>
      </c>
      <c r="C13" s="22"/>
      <c r="D13" s="22">
        <v>103.2</v>
      </c>
      <c r="E13" s="22">
        <v>103.5</v>
      </c>
      <c r="F13" s="22">
        <v>103.5</v>
      </c>
      <c r="G13" s="22">
        <v>103.8</v>
      </c>
      <c r="H13" s="22">
        <v>103.6</v>
      </c>
      <c r="I13" s="22">
        <v>104.3</v>
      </c>
      <c r="J13" s="22">
        <v>103.7</v>
      </c>
      <c r="K13" s="22">
        <v>104.2</v>
      </c>
      <c r="L13" s="56"/>
    </row>
    <row r="14" s="1" customFormat="1" ht="65.25" customHeight="1" spans="1:12">
      <c r="A14" s="46"/>
      <c r="B14" s="51" t="s">
        <v>119</v>
      </c>
      <c r="C14" s="22"/>
      <c r="D14" s="22">
        <f>D12/C11*100</f>
        <v>82</v>
      </c>
      <c r="E14" s="22">
        <v>105.2</v>
      </c>
      <c r="F14" s="22">
        <v>91.5</v>
      </c>
      <c r="G14" s="22">
        <v>100.7</v>
      </c>
      <c r="H14" s="22">
        <v>99.1</v>
      </c>
      <c r="I14" s="22">
        <v>100.5</v>
      </c>
      <c r="J14" s="22">
        <v>99.5</v>
      </c>
      <c r="K14" s="22">
        <v>100.9</v>
      </c>
      <c r="L14" s="56"/>
    </row>
    <row r="15" s="1" customFormat="1" spans="1:1">
      <c r="A15" s="52"/>
    </row>
    <row r="16" s="1" customFormat="1"/>
    <row r="17" s="1" customFormat="1" spans="2:2">
      <c r="B17" s="53"/>
    </row>
    <row r="18" s="1" customFormat="1" spans="2:2">
      <c r="B18" s="47"/>
    </row>
    <row r="19" s="1" customFormat="1" spans="2:2">
      <c r="B19" s="47"/>
    </row>
    <row r="20" s="1" customFormat="1" spans="1:2">
      <c r="A20" s="52"/>
      <c r="B20" s="47"/>
    </row>
    <row r="21" s="1" customFormat="1" spans="2:2">
      <c r="B21" s="47"/>
    </row>
    <row r="22" s="1" customFormat="1" spans="2:2">
      <c r="B22" s="54"/>
    </row>
    <row r="23" s="1" customFormat="1" spans="2:2">
      <c r="B23" s="47"/>
    </row>
    <row r="24" s="1" customFormat="1" spans="1:2">
      <c r="A24" s="2"/>
      <c r="B24" s="55"/>
    </row>
    <row r="25" s="1" customFormat="1" spans="1:2">
      <c r="A25" s="52"/>
      <c r="B25" s="47"/>
    </row>
    <row r="26" s="1" customFormat="1" spans="2:2">
      <c r="B26" s="47"/>
    </row>
    <row r="27" s="1" customFormat="1" spans="2:2">
      <c r="B27" s="54"/>
    </row>
    <row r="28" s="1" customFormat="1" spans="2:2">
      <c r="B28" s="47"/>
    </row>
    <row r="29" s="1" customFormat="1" spans="1:2">
      <c r="A29" s="2"/>
      <c r="B29" s="55"/>
    </row>
    <row r="30" s="1" customFormat="1" spans="1:2">
      <c r="A30" s="52"/>
      <c r="B30" s="47"/>
    </row>
    <row r="31" s="1" customFormat="1" spans="2:2">
      <c r="B31" s="47"/>
    </row>
    <row r="32" s="1" customFormat="1" spans="2:2">
      <c r="B32" s="54"/>
    </row>
    <row r="33" s="1" customFormat="1" spans="2:2">
      <c r="B33" s="47"/>
    </row>
    <row r="34" s="1" customFormat="1" spans="1:2">
      <c r="A34" s="2"/>
      <c r="B34" s="55"/>
    </row>
    <row r="35" s="1" customFormat="1" spans="1:2">
      <c r="A35" s="52"/>
      <c r="B35" s="47"/>
    </row>
    <row r="36" s="1" customFormat="1" spans="2:2">
      <c r="B36" s="47"/>
    </row>
    <row r="37" s="1" customFormat="1" spans="2:2">
      <c r="B37" s="54"/>
    </row>
    <row r="38" s="1" customFormat="1" spans="2:2">
      <c r="B38" s="47"/>
    </row>
    <row r="39" s="1" customFormat="1" spans="1:2">
      <c r="A39" s="2"/>
      <c r="B39" s="55"/>
    </row>
    <row r="40" s="1" customFormat="1" spans="1:2">
      <c r="A40" s="52"/>
      <c r="B40" s="47"/>
    </row>
    <row r="41" s="1" customFormat="1" spans="2:2">
      <c r="B41" s="47"/>
    </row>
    <row r="42" s="1" customFormat="1" spans="2:2">
      <c r="B42" s="54"/>
    </row>
    <row r="43" s="1" customFormat="1" spans="2:2">
      <c r="B43" s="47"/>
    </row>
    <row r="44" s="1" customFormat="1" spans="1:2">
      <c r="A44" s="2"/>
      <c r="B44" s="55"/>
    </row>
    <row r="45" s="1" customFormat="1" spans="2:2">
      <c r="B45" s="47"/>
    </row>
    <row r="46" s="1" customFormat="1" spans="2:2">
      <c r="B46" s="54"/>
    </row>
    <row r="47" s="1" customFormat="1" spans="2:2">
      <c r="B47" s="47"/>
    </row>
    <row r="48" s="1" customFormat="1" spans="1:2">
      <c r="A48" s="2"/>
      <c r="B48" s="55"/>
    </row>
    <row r="49" s="1" customFormat="1" spans="1:2">
      <c r="A49" s="52"/>
      <c r="B49" s="47"/>
    </row>
    <row r="50" s="1" customFormat="1" spans="2:2">
      <c r="B50" s="47"/>
    </row>
    <row r="51" s="1" customFormat="1" spans="2:2">
      <c r="B51" s="54"/>
    </row>
    <row r="52" s="1" customFormat="1" spans="2:2">
      <c r="B52" s="47"/>
    </row>
    <row r="53" s="1" customFormat="1" spans="1:2">
      <c r="A53" s="2"/>
      <c r="B53" s="55"/>
    </row>
    <row r="54" s="1" customFormat="1" spans="1:2">
      <c r="A54" s="52"/>
      <c r="B54" s="47"/>
    </row>
    <row r="55" s="1" customFormat="1" spans="2:2">
      <c r="B55" s="47"/>
    </row>
    <row r="56" s="1" customFormat="1" spans="2:2">
      <c r="B56" s="54"/>
    </row>
    <row r="57" s="1" customFormat="1" spans="2:2">
      <c r="B57" s="47"/>
    </row>
    <row r="58" s="1" customFormat="1" spans="1:2">
      <c r="A58" s="2"/>
      <c r="B58" s="55"/>
    </row>
    <row r="59" s="1" customFormat="1" spans="1:2">
      <c r="A59" s="52"/>
      <c r="B59" s="47"/>
    </row>
    <row r="60" s="1" customFormat="1" spans="2:2">
      <c r="B60" s="47"/>
    </row>
    <row r="61" s="1" customFormat="1" spans="2:2">
      <c r="B61" s="54"/>
    </row>
    <row r="62" s="1" customFormat="1" spans="2:2">
      <c r="B62" s="47"/>
    </row>
    <row r="63" s="1" customFormat="1" spans="1:2">
      <c r="A63" s="2"/>
      <c r="B63" s="55"/>
    </row>
    <row r="64" s="1" customFormat="1" spans="1:2">
      <c r="A64" s="52"/>
      <c r="B64" s="47"/>
    </row>
    <row r="65" s="1" customFormat="1" spans="2:2">
      <c r="B65" s="47"/>
    </row>
    <row r="66" s="1" customFormat="1" spans="2:2">
      <c r="B66" s="54"/>
    </row>
    <row r="67" s="1" customFormat="1" spans="2:2">
      <c r="B67" s="47"/>
    </row>
    <row r="68" s="1" customFormat="1" spans="1:2">
      <c r="A68" s="2"/>
      <c r="B68" s="55"/>
    </row>
    <row r="69" s="1" customFormat="1" spans="1:2">
      <c r="A69" s="52"/>
      <c r="B69" s="47"/>
    </row>
    <row r="70" s="1" customFormat="1" spans="2:2">
      <c r="B70" s="47"/>
    </row>
    <row r="71" s="1" customFormat="1" spans="2:2">
      <c r="B71" s="54"/>
    </row>
    <row r="72" s="1" customFormat="1" spans="2:2">
      <c r="B72" s="47"/>
    </row>
    <row r="73" s="1" customFormat="1" spans="1:2">
      <c r="A73" s="2"/>
      <c r="B73" s="55"/>
    </row>
    <row r="74" s="1" customFormat="1" spans="1:2">
      <c r="A74" s="52"/>
      <c r="B74" s="47"/>
    </row>
    <row r="75" s="1" customFormat="1" spans="2:2">
      <c r="B75" s="47"/>
    </row>
    <row r="76" s="1" customFormat="1" spans="2:2">
      <c r="B76" s="54"/>
    </row>
    <row r="77" s="1" customFormat="1" spans="2:2">
      <c r="B77" s="47"/>
    </row>
    <row r="78" s="1" customFormat="1" spans="1:2">
      <c r="A78" s="2"/>
      <c r="B78" s="55"/>
    </row>
    <row r="79" s="1" customFormat="1" spans="1:2">
      <c r="A79" s="52"/>
      <c r="B79" s="47"/>
    </row>
    <row r="80" s="1" customFormat="1" spans="2:2">
      <c r="B80" s="47"/>
    </row>
    <row r="81" s="1" customFormat="1" spans="2:2">
      <c r="B81" s="54"/>
    </row>
  </sheetData>
  <protectedRanges>
    <protectedRange sqref="B13:K14" name="Диапазон2"/>
    <protectedRange sqref="F8:K8" name="Диапазон1_1"/>
  </protectedRanges>
  <mergeCells count="13">
    <mergeCell ref="H1:K1"/>
    <mergeCell ref="F6:G6"/>
    <mergeCell ref="H6:I6"/>
    <mergeCell ref="J6:K6"/>
    <mergeCell ref="F7:G7"/>
    <mergeCell ref="H7:I7"/>
    <mergeCell ref="J7:K7"/>
    <mergeCell ref="B10:K10"/>
    <mergeCell ref="A6:A8"/>
    <mergeCell ref="B6:B8"/>
    <mergeCell ref="C7:C8"/>
    <mergeCell ref="D7:D8"/>
    <mergeCell ref="E7:E8"/>
  </mergeCells>
  <pageMargins left="0.751388888888889" right="0.751388888888889" top="1" bottom="1" header="0.5" footer="0.5"/>
  <pageSetup paperSize="9" scale="59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8"/>
  <sheetViews>
    <sheetView tabSelected="1" topLeftCell="A45" workbookViewId="0">
      <selection activeCell="D49" sqref="D49"/>
    </sheetView>
  </sheetViews>
  <sheetFormatPr defaultColWidth="9.33333333333333" defaultRowHeight="15.75"/>
  <cols>
    <col min="1" max="1" width="47" style="3" customWidth="1"/>
    <col min="2" max="2" width="13.8333333333333" style="1" customWidth="1"/>
    <col min="3" max="3" width="13.5" style="1" customWidth="1"/>
    <col min="4" max="4" width="14.3333333333333" style="1" customWidth="1"/>
    <col min="5" max="5" width="14" style="1" customWidth="1"/>
    <col min="6" max="6" width="14.5" style="1" customWidth="1"/>
    <col min="7" max="7" width="14.8333333333333" style="1" customWidth="1"/>
    <col min="8" max="8" width="15.8333333333333" style="1" customWidth="1"/>
    <col min="9" max="11" width="15.1666666666667" style="1" customWidth="1"/>
    <col min="12" max="16384" width="9.33333333333333" style="1"/>
  </cols>
  <sheetData>
    <row r="1" s="1" customFormat="1" spans="1:9">
      <c r="A1" s="3"/>
      <c r="B1" s="1"/>
      <c r="C1" s="1"/>
      <c r="D1" s="1"/>
      <c r="E1" s="1"/>
      <c r="F1" s="4"/>
      <c r="G1" s="4"/>
      <c r="H1" s="4"/>
      <c r="I1" s="4"/>
    </row>
    <row r="2" s="1" customFormat="1" spans="1:11">
      <c r="A2" s="5" t="s">
        <v>64</v>
      </c>
      <c r="B2" s="5"/>
      <c r="C2" s="5"/>
      <c r="D2" s="5"/>
      <c r="E2" s="5"/>
      <c r="F2" s="5"/>
      <c r="G2" s="5"/>
      <c r="H2" s="6"/>
      <c r="I2" s="6"/>
      <c r="J2" s="44"/>
      <c r="K2" s="44"/>
    </row>
    <row r="3" s="1" customFormat="1" spans="1:11">
      <c r="A3" s="7" t="s">
        <v>2</v>
      </c>
      <c r="B3" s="7"/>
      <c r="C3" s="7"/>
      <c r="D3" s="7"/>
      <c r="E3" s="7"/>
      <c r="F3" s="7"/>
      <c r="G3" s="7"/>
      <c r="H3" s="8"/>
      <c r="I3" s="8"/>
      <c r="J3" s="44"/>
      <c r="K3" s="44"/>
    </row>
    <row r="4" s="2" customFormat="1" spans="1:11">
      <c r="A4" s="9"/>
      <c r="B4" s="9"/>
      <c r="C4" s="9"/>
      <c r="D4" s="9"/>
      <c r="E4" s="9"/>
      <c r="F4" s="9"/>
      <c r="G4" s="9"/>
      <c r="H4" s="9"/>
      <c r="I4" s="9"/>
      <c r="J4" s="45"/>
      <c r="K4" s="45"/>
    </row>
    <row r="5" s="1" customFormat="1" spans="1:11">
      <c r="A5" s="10"/>
      <c r="B5" s="11" t="s">
        <v>54</v>
      </c>
      <c r="C5" s="12" t="s">
        <v>5</v>
      </c>
      <c r="D5" s="12" t="s">
        <v>6</v>
      </c>
      <c r="E5" s="12" t="s">
        <v>7</v>
      </c>
      <c r="F5" s="12" t="s">
        <v>8</v>
      </c>
      <c r="G5" s="12"/>
      <c r="H5" s="12" t="s">
        <v>9</v>
      </c>
      <c r="I5" s="12"/>
      <c r="J5" s="12" t="s">
        <v>10</v>
      </c>
      <c r="K5" s="12"/>
    </row>
    <row r="6" s="1" customFormat="1" spans="1:11">
      <c r="A6" s="13"/>
      <c r="B6" s="14"/>
      <c r="C6" s="11" t="s">
        <v>11</v>
      </c>
      <c r="D6" s="11" t="s">
        <v>11</v>
      </c>
      <c r="E6" s="11" t="s">
        <v>12</v>
      </c>
      <c r="F6" s="12" t="s">
        <v>13</v>
      </c>
      <c r="G6" s="12"/>
      <c r="H6" s="12" t="s">
        <v>13</v>
      </c>
      <c r="I6" s="12"/>
      <c r="J6" s="12" t="s">
        <v>13</v>
      </c>
      <c r="K6" s="12"/>
    </row>
    <row r="7" s="1" customFormat="1" ht="47.25" spans="1:11">
      <c r="A7" s="15"/>
      <c r="B7" s="16"/>
      <c r="C7" s="16"/>
      <c r="D7" s="16"/>
      <c r="E7" s="16"/>
      <c r="F7" s="17" t="s">
        <v>14</v>
      </c>
      <c r="G7" s="17" t="s">
        <v>15</v>
      </c>
      <c r="H7" s="17" t="s">
        <v>14</v>
      </c>
      <c r="I7" s="17" t="s">
        <v>15</v>
      </c>
      <c r="J7" s="17" t="s">
        <v>14</v>
      </c>
      <c r="K7" s="17" t="s">
        <v>15</v>
      </c>
    </row>
    <row r="8" s="1" customFormat="1" ht="44" customHeight="1" spans="1:11">
      <c r="A8" s="18" t="s">
        <v>123</v>
      </c>
      <c r="B8" s="19" t="s">
        <v>124</v>
      </c>
      <c r="C8" s="20">
        <f t="shared" ref="C8:K8" si="0">C11+C12</f>
        <v>9599</v>
      </c>
      <c r="D8" s="20">
        <f t="shared" si="0"/>
        <v>9469</v>
      </c>
      <c r="E8" s="20">
        <f t="shared" si="0"/>
        <v>9375</v>
      </c>
      <c r="F8" s="20">
        <f t="shared" si="0"/>
        <v>9209</v>
      </c>
      <c r="G8" s="20">
        <f t="shared" si="0"/>
        <v>9350</v>
      </c>
      <c r="H8" s="20">
        <f t="shared" si="0"/>
        <v>9065</v>
      </c>
      <c r="I8" s="20">
        <f t="shared" si="0"/>
        <v>9254</v>
      </c>
      <c r="J8" s="19">
        <f t="shared" si="0"/>
        <v>8987</v>
      </c>
      <c r="K8" s="19">
        <f t="shared" si="0"/>
        <v>9189</v>
      </c>
    </row>
    <row r="9" s="1" customFormat="1" spans="1:11">
      <c r="A9" s="21" t="s">
        <v>125</v>
      </c>
      <c r="B9" s="19" t="s">
        <v>22</v>
      </c>
      <c r="C9" s="22"/>
      <c r="D9" s="22">
        <f>D8/C8*100</f>
        <v>98.6456922596104</v>
      </c>
      <c r="E9" s="22">
        <f>E8/D8*100</f>
        <v>99.0072869363185</v>
      </c>
      <c r="F9" s="22">
        <f>F8/E8*100</f>
        <v>98.2293333333333</v>
      </c>
      <c r="G9" s="22">
        <f t="shared" ref="G9:K9" si="1">G8/E8*100</f>
        <v>99.7333333333333</v>
      </c>
      <c r="H9" s="22">
        <f t="shared" si="1"/>
        <v>98.4363123031817</v>
      </c>
      <c r="I9" s="22">
        <f t="shared" si="1"/>
        <v>98.9732620320856</v>
      </c>
      <c r="J9" s="22">
        <f t="shared" si="1"/>
        <v>99.1395477109763</v>
      </c>
      <c r="K9" s="22">
        <f t="shared" si="1"/>
        <v>99.2976010373892</v>
      </c>
    </row>
    <row r="10" s="1" customFormat="1" spans="1:11">
      <c r="A10" s="23" t="s">
        <v>126</v>
      </c>
      <c r="B10" s="24" t="s">
        <v>127</v>
      </c>
      <c r="C10" s="25"/>
      <c r="D10" s="25"/>
      <c r="E10" s="25"/>
      <c r="F10" s="25"/>
      <c r="G10" s="25"/>
      <c r="H10" s="19"/>
      <c r="I10" s="19"/>
      <c r="J10" s="46"/>
      <c r="K10" s="46"/>
    </row>
    <row r="11" s="1" customFormat="1" spans="1:11">
      <c r="A11" s="26" t="s">
        <v>128</v>
      </c>
      <c r="B11" s="19" t="s">
        <v>124</v>
      </c>
      <c r="C11" s="20">
        <v>4967</v>
      </c>
      <c r="D11" s="20">
        <v>4921</v>
      </c>
      <c r="E11" s="20">
        <v>4886</v>
      </c>
      <c r="F11" s="20">
        <v>4810</v>
      </c>
      <c r="G11" s="20">
        <v>4880</v>
      </c>
      <c r="H11" s="20">
        <v>4755</v>
      </c>
      <c r="I11" s="20">
        <v>4845</v>
      </c>
      <c r="J11" s="19">
        <v>4715</v>
      </c>
      <c r="K11" s="19">
        <v>4820</v>
      </c>
    </row>
    <row r="12" s="1" customFormat="1" spans="1:11">
      <c r="A12" s="26" t="s">
        <v>129</v>
      </c>
      <c r="B12" s="19" t="s">
        <v>124</v>
      </c>
      <c r="C12" s="20">
        <v>4632</v>
      </c>
      <c r="D12" s="20">
        <v>4548</v>
      </c>
      <c r="E12" s="20">
        <v>4489</v>
      </c>
      <c r="F12" s="20">
        <v>4399</v>
      </c>
      <c r="G12" s="20">
        <v>4470</v>
      </c>
      <c r="H12" s="20">
        <v>4310</v>
      </c>
      <c r="I12" s="20">
        <v>4409</v>
      </c>
      <c r="J12" s="19">
        <v>4272</v>
      </c>
      <c r="K12" s="19">
        <v>4369</v>
      </c>
    </row>
    <row r="13" s="1" customFormat="1" ht="40" customHeight="1" spans="1:11">
      <c r="A13" s="27" t="s">
        <v>130</v>
      </c>
      <c r="B13" s="19" t="s">
        <v>124</v>
      </c>
      <c r="C13" s="20">
        <v>4705</v>
      </c>
      <c r="D13" s="20">
        <v>4648</v>
      </c>
      <c r="E13" s="20">
        <v>4566</v>
      </c>
      <c r="F13" s="20">
        <v>4505</v>
      </c>
      <c r="G13" s="20">
        <v>4560</v>
      </c>
      <c r="H13" s="20">
        <v>4445</v>
      </c>
      <c r="I13" s="20">
        <v>4540</v>
      </c>
      <c r="J13" s="19">
        <v>4400</v>
      </c>
      <c r="K13" s="19">
        <v>4515</v>
      </c>
    </row>
    <row r="14" s="1" customFormat="1" ht="20" customHeight="1" spans="1:11">
      <c r="A14" s="26" t="s">
        <v>131</v>
      </c>
      <c r="B14" s="19" t="s">
        <v>124</v>
      </c>
      <c r="C14" s="20">
        <f t="shared" ref="C14:K14" si="2">C17+C18+C19+C20</f>
        <v>2598</v>
      </c>
      <c r="D14" s="20">
        <f t="shared" si="2"/>
        <v>2575</v>
      </c>
      <c r="E14" s="20">
        <f t="shared" si="2"/>
        <v>2579</v>
      </c>
      <c r="F14" s="20">
        <f t="shared" si="2"/>
        <v>2545</v>
      </c>
      <c r="G14" s="20">
        <f t="shared" si="2"/>
        <v>2579</v>
      </c>
      <c r="H14" s="20">
        <f t="shared" si="2"/>
        <v>2525</v>
      </c>
      <c r="I14" s="20">
        <f t="shared" si="2"/>
        <v>2579</v>
      </c>
      <c r="J14" s="19">
        <f t="shared" si="2"/>
        <v>2510</v>
      </c>
      <c r="K14" s="19">
        <f t="shared" si="2"/>
        <v>2579</v>
      </c>
    </row>
    <row r="15" s="1" customFormat="1" spans="1:11">
      <c r="A15" s="21" t="s">
        <v>125</v>
      </c>
      <c r="B15" s="19" t="s">
        <v>22</v>
      </c>
      <c r="C15" s="22"/>
      <c r="D15" s="22">
        <f>D14/C14*100</f>
        <v>99.1147036181678</v>
      </c>
      <c r="E15" s="22">
        <f>E14/D14*100</f>
        <v>100.155339805825</v>
      </c>
      <c r="F15" s="22">
        <f>F14/E14*100</f>
        <v>98.6816595579682</v>
      </c>
      <c r="G15" s="22">
        <f t="shared" ref="G15:K15" si="3">G14/E14*100</f>
        <v>100</v>
      </c>
      <c r="H15" s="22">
        <f t="shared" si="3"/>
        <v>99.2141453831041</v>
      </c>
      <c r="I15" s="22">
        <f t="shared" si="3"/>
        <v>100</v>
      </c>
      <c r="J15" s="20">
        <f t="shared" si="3"/>
        <v>99.4059405940594</v>
      </c>
      <c r="K15" s="20">
        <f t="shared" si="3"/>
        <v>100</v>
      </c>
    </row>
    <row r="16" s="1" customFormat="1" spans="1:11">
      <c r="A16" s="21" t="s">
        <v>132</v>
      </c>
      <c r="B16" s="19"/>
      <c r="C16" s="19"/>
      <c r="D16" s="19"/>
      <c r="E16" s="19"/>
      <c r="F16" s="19"/>
      <c r="G16" s="19"/>
      <c r="H16" s="19"/>
      <c r="I16" s="19"/>
      <c r="J16" s="46"/>
      <c r="K16" s="46"/>
    </row>
    <row r="17" s="1" customFormat="1" ht="47.25" spans="1:11">
      <c r="A17" s="27" t="s">
        <v>133</v>
      </c>
      <c r="B17" s="19" t="s">
        <v>124</v>
      </c>
      <c r="C17" s="19">
        <v>238</v>
      </c>
      <c r="D17" s="19">
        <v>228</v>
      </c>
      <c r="E17" s="19">
        <v>230</v>
      </c>
      <c r="F17" s="19">
        <v>220</v>
      </c>
      <c r="G17" s="19">
        <v>230</v>
      </c>
      <c r="H17" s="19">
        <v>215</v>
      </c>
      <c r="I17" s="19">
        <v>230</v>
      </c>
      <c r="J17" s="19">
        <v>210</v>
      </c>
      <c r="K17" s="19">
        <v>230</v>
      </c>
    </row>
    <row r="18" s="1" customFormat="1" ht="56" customHeight="1" spans="1:11">
      <c r="A18" s="27" t="s">
        <v>134</v>
      </c>
      <c r="B18" s="19" t="s">
        <v>124</v>
      </c>
      <c r="C18" s="19">
        <v>19</v>
      </c>
      <c r="D18" s="19">
        <v>19</v>
      </c>
      <c r="E18" s="19">
        <v>19</v>
      </c>
      <c r="F18" s="19">
        <v>17</v>
      </c>
      <c r="G18" s="19">
        <v>19</v>
      </c>
      <c r="H18" s="19">
        <v>15</v>
      </c>
      <c r="I18" s="19">
        <v>19</v>
      </c>
      <c r="J18" s="19">
        <v>13</v>
      </c>
      <c r="K18" s="19">
        <v>19</v>
      </c>
    </row>
    <row r="19" s="1" customFormat="1" ht="87" customHeight="1" spans="1:11">
      <c r="A19" s="27" t="s">
        <v>135</v>
      </c>
      <c r="B19" s="19" t="s">
        <v>124</v>
      </c>
      <c r="C19" s="19">
        <v>451</v>
      </c>
      <c r="D19" s="19">
        <v>450</v>
      </c>
      <c r="E19" s="19">
        <v>450</v>
      </c>
      <c r="F19" s="19">
        <v>438</v>
      </c>
      <c r="G19" s="19">
        <v>450</v>
      </c>
      <c r="H19" s="19">
        <v>435</v>
      </c>
      <c r="I19" s="19">
        <v>450</v>
      </c>
      <c r="J19" s="19">
        <v>430</v>
      </c>
      <c r="K19" s="19">
        <v>450</v>
      </c>
    </row>
    <row r="20" s="1" customFormat="1" ht="36" customHeight="1" spans="1:11">
      <c r="A20" s="27" t="s">
        <v>136</v>
      </c>
      <c r="B20" s="19" t="s">
        <v>124</v>
      </c>
      <c r="C20" s="20">
        <f t="shared" ref="C20:K20" si="4">C25+C29</f>
        <v>1890</v>
      </c>
      <c r="D20" s="20">
        <f t="shared" si="4"/>
        <v>1878</v>
      </c>
      <c r="E20" s="20">
        <f t="shared" si="4"/>
        <v>1880</v>
      </c>
      <c r="F20" s="20">
        <f t="shared" si="4"/>
        <v>1870</v>
      </c>
      <c r="G20" s="20">
        <f t="shared" si="4"/>
        <v>1880</v>
      </c>
      <c r="H20" s="20">
        <f t="shared" si="4"/>
        <v>1860</v>
      </c>
      <c r="I20" s="20">
        <f t="shared" si="4"/>
        <v>1880</v>
      </c>
      <c r="J20" s="19">
        <f t="shared" si="4"/>
        <v>1857</v>
      </c>
      <c r="K20" s="19">
        <f t="shared" si="4"/>
        <v>1880</v>
      </c>
    </row>
    <row r="21" s="1" customFormat="1" spans="1:11">
      <c r="A21" s="21" t="s">
        <v>125</v>
      </c>
      <c r="B21" s="19" t="s">
        <v>22</v>
      </c>
      <c r="C21" s="22"/>
      <c r="D21" s="22">
        <f t="shared" ref="D21:D26" si="5">D20/C20*100</f>
        <v>99.3650793650794</v>
      </c>
      <c r="E21" s="22">
        <f t="shared" ref="E21:E26" si="6">E20/D20*100</f>
        <v>100.10649627263</v>
      </c>
      <c r="F21" s="22">
        <f t="shared" ref="F21:F26" si="7">F20/E20*100</f>
        <v>99.468085106383</v>
      </c>
      <c r="G21" s="22">
        <f t="shared" ref="G21:K21" si="8">G20/E20*100</f>
        <v>100</v>
      </c>
      <c r="H21" s="22">
        <f t="shared" si="8"/>
        <v>99.4652406417112</v>
      </c>
      <c r="I21" s="22">
        <f t="shared" si="8"/>
        <v>100</v>
      </c>
      <c r="J21" s="20">
        <f t="shared" si="8"/>
        <v>99.8387096774194</v>
      </c>
      <c r="K21" s="20">
        <f t="shared" si="8"/>
        <v>100</v>
      </c>
    </row>
    <row r="22" s="1" customFormat="1" spans="1:11">
      <c r="A22" s="23" t="s">
        <v>126</v>
      </c>
      <c r="B22" s="24"/>
      <c r="C22" s="25"/>
      <c r="D22" s="25"/>
      <c r="E22" s="25"/>
      <c r="F22" s="25"/>
      <c r="G22" s="25"/>
      <c r="H22" s="19"/>
      <c r="I22" s="19"/>
      <c r="J22" s="46"/>
      <c r="K22" s="46"/>
    </row>
    <row r="23" s="1" customFormat="1" spans="1:11">
      <c r="A23" s="28" t="s">
        <v>137</v>
      </c>
      <c r="B23" s="19" t="s">
        <v>124</v>
      </c>
      <c r="C23" s="20">
        <v>1098</v>
      </c>
      <c r="D23" s="20">
        <v>1099</v>
      </c>
      <c r="E23" s="20">
        <v>1100</v>
      </c>
      <c r="F23" s="20">
        <v>1090</v>
      </c>
      <c r="G23" s="20">
        <v>1100</v>
      </c>
      <c r="H23" s="20">
        <v>1085</v>
      </c>
      <c r="I23" s="20">
        <v>1100</v>
      </c>
      <c r="J23" s="19">
        <v>1078</v>
      </c>
      <c r="K23" s="19">
        <v>1100</v>
      </c>
    </row>
    <row r="24" s="1" customFormat="1" spans="1:11">
      <c r="A24" s="21" t="s">
        <v>125</v>
      </c>
      <c r="B24" s="19" t="s">
        <v>22</v>
      </c>
      <c r="C24" s="22"/>
      <c r="D24" s="22">
        <f t="shared" si="5"/>
        <v>100.091074681239</v>
      </c>
      <c r="E24" s="22">
        <f t="shared" si="6"/>
        <v>100.090991810737</v>
      </c>
      <c r="F24" s="22">
        <f t="shared" si="7"/>
        <v>99.0909090909091</v>
      </c>
      <c r="G24" s="22">
        <f t="shared" ref="G24:K24" si="9">G23/E23*100</f>
        <v>100</v>
      </c>
      <c r="H24" s="20">
        <f t="shared" si="9"/>
        <v>99.5412844036697</v>
      </c>
      <c r="I24" s="20">
        <f t="shared" si="9"/>
        <v>100</v>
      </c>
      <c r="J24" s="20">
        <f t="shared" si="9"/>
        <v>99.3548387096774</v>
      </c>
      <c r="K24" s="20">
        <f t="shared" si="9"/>
        <v>100</v>
      </c>
    </row>
    <row r="25" s="1" customFormat="1" ht="95" customHeight="1" spans="1:11">
      <c r="A25" s="27" t="s">
        <v>138</v>
      </c>
      <c r="B25" s="19" t="s">
        <v>124</v>
      </c>
      <c r="C25" s="20">
        <v>1580</v>
      </c>
      <c r="D25" s="20">
        <v>1576</v>
      </c>
      <c r="E25" s="20">
        <v>1575</v>
      </c>
      <c r="F25" s="20">
        <v>1570</v>
      </c>
      <c r="G25" s="20">
        <v>1575</v>
      </c>
      <c r="H25" s="20">
        <v>1565</v>
      </c>
      <c r="I25" s="20">
        <v>1575</v>
      </c>
      <c r="J25" s="19">
        <v>1562</v>
      </c>
      <c r="K25" s="19">
        <v>1575</v>
      </c>
    </row>
    <row r="26" s="1" customFormat="1" spans="1:11">
      <c r="A26" s="21" t="s">
        <v>125</v>
      </c>
      <c r="B26" s="19" t="s">
        <v>22</v>
      </c>
      <c r="C26" s="22"/>
      <c r="D26" s="22">
        <f t="shared" si="5"/>
        <v>99.746835443038</v>
      </c>
      <c r="E26" s="22">
        <f t="shared" si="6"/>
        <v>99.9365482233503</v>
      </c>
      <c r="F26" s="22">
        <f t="shared" si="7"/>
        <v>99.6825396825397</v>
      </c>
      <c r="G26" s="22">
        <f t="shared" ref="G26:K26" si="10">G25/E25*100</f>
        <v>100</v>
      </c>
      <c r="H26" s="22">
        <f t="shared" si="10"/>
        <v>99.6815286624204</v>
      </c>
      <c r="I26" s="22">
        <f t="shared" si="10"/>
        <v>100</v>
      </c>
      <c r="J26" s="20">
        <f t="shared" si="10"/>
        <v>99.8083067092652</v>
      </c>
      <c r="K26" s="20">
        <f t="shared" si="10"/>
        <v>100</v>
      </c>
    </row>
    <row r="27" s="1" customFormat="1" ht="75" customHeight="1" spans="1:11">
      <c r="A27" s="29" t="s">
        <v>139</v>
      </c>
      <c r="B27" s="30" t="s">
        <v>124</v>
      </c>
      <c r="C27" s="31">
        <v>1043</v>
      </c>
      <c r="D27" s="31">
        <v>1098</v>
      </c>
      <c r="E27" s="31">
        <v>1100</v>
      </c>
      <c r="F27" s="31">
        <v>1080</v>
      </c>
      <c r="G27" s="31">
        <v>1100</v>
      </c>
      <c r="H27" s="31">
        <v>1075</v>
      </c>
      <c r="I27" s="31">
        <v>1100</v>
      </c>
      <c r="J27" s="30">
        <v>1070</v>
      </c>
      <c r="K27" s="30">
        <v>1100</v>
      </c>
    </row>
    <row r="28" s="1" customFormat="1" spans="1:11">
      <c r="A28" s="32" t="s">
        <v>125</v>
      </c>
      <c r="B28" s="30" t="s">
        <v>22</v>
      </c>
      <c r="C28" s="31"/>
      <c r="D28" s="31">
        <f t="shared" ref="D28:D32" si="11">D27/C27*100</f>
        <v>105.273250239693</v>
      </c>
      <c r="E28" s="31">
        <f t="shared" ref="E28:E32" si="12">E27/D27*100</f>
        <v>100.182149362477</v>
      </c>
      <c r="F28" s="31">
        <f t="shared" ref="F28:F32" si="13">F27/E27*100</f>
        <v>98.1818181818182</v>
      </c>
      <c r="G28" s="31">
        <f t="shared" ref="G28:K28" si="14">G27/E27*100</f>
        <v>100</v>
      </c>
      <c r="H28" s="31">
        <f t="shared" si="14"/>
        <v>99.537037037037</v>
      </c>
      <c r="I28" s="31">
        <f t="shared" si="14"/>
        <v>100</v>
      </c>
      <c r="J28" s="31">
        <f t="shared" si="14"/>
        <v>99.5348837209302</v>
      </c>
      <c r="K28" s="31">
        <f t="shared" si="14"/>
        <v>100</v>
      </c>
    </row>
    <row r="29" s="1" customFormat="1" ht="100" customHeight="1" spans="1:11">
      <c r="A29" s="27" t="s">
        <v>140</v>
      </c>
      <c r="B29" s="19" t="s">
        <v>124</v>
      </c>
      <c r="C29" s="19">
        <v>310</v>
      </c>
      <c r="D29" s="19">
        <v>302</v>
      </c>
      <c r="E29" s="19">
        <v>305</v>
      </c>
      <c r="F29" s="19">
        <v>300</v>
      </c>
      <c r="G29" s="19">
        <v>305</v>
      </c>
      <c r="H29" s="19">
        <v>295</v>
      </c>
      <c r="I29" s="19">
        <v>305</v>
      </c>
      <c r="J29" s="19">
        <v>295</v>
      </c>
      <c r="K29" s="19">
        <v>305</v>
      </c>
    </row>
    <row r="30" s="1" customFormat="1" spans="1:11">
      <c r="A30" s="21" t="s">
        <v>125</v>
      </c>
      <c r="B30" s="19" t="s">
        <v>22</v>
      </c>
      <c r="C30" s="22"/>
      <c r="D30" s="22">
        <f t="shared" si="11"/>
        <v>97.4193548387097</v>
      </c>
      <c r="E30" s="22">
        <f t="shared" si="12"/>
        <v>100.993377483444</v>
      </c>
      <c r="F30" s="22">
        <f t="shared" si="13"/>
        <v>98.3606557377049</v>
      </c>
      <c r="G30" s="22">
        <f t="shared" ref="G30:K30" si="15">G29/E29*100</f>
        <v>100</v>
      </c>
      <c r="H30" s="22">
        <f t="shared" si="15"/>
        <v>98.3333333333333</v>
      </c>
      <c r="I30" s="22">
        <f t="shared" si="15"/>
        <v>100</v>
      </c>
      <c r="J30" s="19">
        <f t="shared" si="15"/>
        <v>100</v>
      </c>
      <c r="K30" s="19">
        <f t="shared" si="15"/>
        <v>100</v>
      </c>
    </row>
    <row r="31" s="1" customFormat="1" ht="36" customHeight="1" spans="1:11">
      <c r="A31" s="27" t="s">
        <v>141</v>
      </c>
      <c r="B31" s="19" t="s">
        <v>111</v>
      </c>
      <c r="C31" s="22">
        <v>453076.1</v>
      </c>
      <c r="D31" s="22">
        <v>478939.8</v>
      </c>
      <c r="E31" s="22">
        <v>497821.6</v>
      </c>
      <c r="F31" s="22">
        <v>497979.8</v>
      </c>
      <c r="G31" s="22">
        <v>519639.12</v>
      </c>
      <c r="H31" s="22">
        <v>507316.98</v>
      </c>
      <c r="I31" s="22">
        <v>540200.8</v>
      </c>
      <c r="J31" s="22">
        <v>511949</v>
      </c>
      <c r="K31" s="22">
        <v>551220.3</v>
      </c>
    </row>
    <row r="32" s="1" customFormat="1" spans="1:11">
      <c r="A32" s="21" t="s">
        <v>125</v>
      </c>
      <c r="B32" s="19" t="s">
        <v>22</v>
      </c>
      <c r="C32" s="22"/>
      <c r="D32" s="22">
        <f t="shared" si="11"/>
        <v>105.708467076502</v>
      </c>
      <c r="E32" s="22">
        <f t="shared" si="12"/>
        <v>103.942416144994</v>
      </c>
      <c r="F32" s="22">
        <f t="shared" si="13"/>
        <v>100.031778452361</v>
      </c>
      <c r="G32" s="22">
        <f t="shared" ref="G32:K32" si="16">G31/E31*100</f>
        <v>104.382598103417</v>
      </c>
      <c r="H32" s="22">
        <f t="shared" si="16"/>
        <v>101.875011797667</v>
      </c>
      <c r="I32" s="22">
        <f t="shared" si="16"/>
        <v>103.956915330008</v>
      </c>
      <c r="J32" s="22">
        <f t="shared" si="16"/>
        <v>100.91304257153</v>
      </c>
      <c r="K32" s="22">
        <f t="shared" si="16"/>
        <v>102.039889611419</v>
      </c>
    </row>
    <row r="33" s="1" customFormat="1" spans="1:11">
      <c r="A33" s="23" t="s">
        <v>142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="1" customFormat="1" spans="1:11">
      <c r="A34" s="28" t="s">
        <v>137</v>
      </c>
      <c r="B34" s="19" t="s">
        <v>111</v>
      </c>
      <c r="C34" s="22">
        <v>303233.8</v>
      </c>
      <c r="D34" s="22">
        <v>324167.7</v>
      </c>
      <c r="E34" s="22">
        <v>334541.1</v>
      </c>
      <c r="F34" s="22">
        <v>337560.5</v>
      </c>
      <c r="G34" s="22">
        <v>351206.8</v>
      </c>
      <c r="H34" s="22">
        <v>340020.9</v>
      </c>
      <c r="I34" s="22">
        <v>362005.7</v>
      </c>
      <c r="J34" s="19">
        <v>343500.4</v>
      </c>
      <c r="K34" s="19">
        <v>371805.2</v>
      </c>
    </row>
    <row r="35" s="1" customFormat="1" spans="1:11">
      <c r="A35" s="21" t="s">
        <v>125</v>
      </c>
      <c r="B35" s="19" t="s">
        <v>22</v>
      </c>
      <c r="C35" s="22"/>
      <c r="D35" s="22">
        <f t="shared" ref="D35:D39" si="17">D34/C34*100</f>
        <v>106.903550989369</v>
      </c>
      <c r="E35" s="22">
        <f t="shared" ref="E35:E39" si="18">E34/D34*100</f>
        <v>103.200010365005</v>
      </c>
      <c r="F35" s="22">
        <f t="shared" ref="F35:F39" si="19">F34/E34*100</f>
        <v>100.902549791341</v>
      </c>
      <c r="G35" s="22">
        <f t="shared" ref="G35:K35" si="20">G34/E34*100</f>
        <v>104.981659951498</v>
      </c>
      <c r="H35" s="22">
        <f t="shared" si="20"/>
        <v>100.728876749501</v>
      </c>
      <c r="I35" s="22">
        <f t="shared" si="20"/>
        <v>103.074798096164</v>
      </c>
      <c r="J35" s="22">
        <f t="shared" si="20"/>
        <v>101.023319448893</v>
      </c>
      <c r="K35" s="22">
        <f t="shared" si="20"/>
        <v>102.707001574837</v>
      </c>
    </row>
    <row r="36" s="1" customFormat="1" ht="102" customHeight="1" spans="1:11">
      <c r="A36" s="27" t="s">
        <v>143</v>
      </c>
      <c r="B36" s="19" t="s">
        <v>111</v>
      </c>
      <c r="C36" s="22">
        <v>411104.9</v>
      </c>
      <c r="D36" s="22">
        <v>434980.7</v>
      </c>
      <c r="E36" s="22">
        <v>451002.8</v>
      </c>
      <c r="F36" s="22">
        <v>451928.6</v>
      </c>
      <c r="G36" s="22">
        <v>469800.9</v>
      </c>
      <c r="H36" s="22">
        <v>459112.8</v>
      </c>
      <c r="I36" s="22">
        <v>488960.8</v>
      </c>
      <c r="J36" s="22">
        <v>462389</v>
      </c>
      <c r="K36" s="22">
        <v>496320.3</v>
      </c>
    </row>
    <row r="37" s="1" customFormat="1" spans="1:11">
      <c r="A37" s="21" t="s">
        <v>125</v>
      </c>
      <c r="B37" s="19" t="s">
        <v>22</v>
      </c>
      <c r="C37" s="22"/>
      <c r="D37" s="22">
        <f t="shared" si="17"/>
        <v>105.80771477061</v>
      </c>
      <c r="E37" s="22">
        <f t="shared" si="18"/>
        <v>103.683404803937</v>
      </c>
      <c r="F37" s="22">
        <f t="shared" si="19"/>
        <v>100.205275887422</v>
      </c>
      <c r="G37" s="22">
        <f t="shared" ref="G37:K37" si="21">G36/E36*100</f>
        <v>104.16806724925</v>
      </c>
      <c r="H37" s="22">
        <f t="shared" si="21"/>
        <v>101.58967589128</v>
      </c>
      <c r="I37" s="22">
        <f t="shared" si="21"/>
        <v>104.078302106275</v>
      </c>
      <c r="J37" s="22">
        <f t="shared" si="21"/>
        <v>100.713593696364</v>
      </c>
      <c r="K37" s="22">
        <f t="shared" si="21"/>
        <v>101.505130881658</v>
      </c>
    </row>
    <row r="38" s="1" customFormat="1" ht="63" spans="1:11">
      <c r="A38" s="29" t="s">
        <v>144</v>
      </c>
      <c r="B38" s="30" t="s">
        <v>111</v>
      </c>
      <c r="C38" s="31">
        <v>303064.2</v>
      </c>
      <c r="D38" s="31">
        <v>340967.6</v>
      </c>
      <c r="E38" s="31">
        <v>367904</v>
      </c>
      <c r="F38" s="31">
        <v>369804.2</v>
      </c>
      <c r="G38" s="31">
        <v>383005.6</v>
      </c>
      <c r="H38" s="31">
        <v>371500.1</v>
      </c>
      <c r="I38" s="31">
        <v>398000.8</v>
      </c>
      <c r="J38" s="30">
        <v>375800.9</v>
      </c>
      <c r="K38" s="30">
        <v>412011.3</v>
      </c>
    </row>
    <row r="39" s="1" customFormat="1" spans="1:11">
      <c r="A39" s="32" t="s">
        <v>125</v>
      </c>
      <c r="B39" s="30" t="s">
        <v>22</v>
      </c>
      <c r="C39" s="31"/>
      <c r="D39" s="31">
        <f t="shared" si="17"/>
        <v>112.506722997965</v>
      </c>
      <c r="E39" s="31">
        <f t="shared" si="18"/>
        <v>107.899988151367</v>
      </c>
      <c r="F39" s="31">
        <f t="shared" si="19"/>
        <v>100.516493433069</v>
      </c>
      <c r="G39" s="31">
        <f t="shared" ref="G39:K39" si="22">G38/E38*100</f>
        <v>104.104766460816</v>
      </c>
      <c r="H39" s="31">
        <f t="shared" si="22"/>
        <v>100.458594034357</v>
      </c>
      <c r="I39" s="31">
        <f t="shared" si="22"/>
        <v>103.915138577608</v>
      </c>
      <c r="J39" s="31">
        <f t="shared" si="22"/>
        <v>101.157684748941</v>
      </c>
      <c r="K39" s="31">
        <f t="shared" si="22"/>
        <v>103.520219054836</v>
      </c>
    </row>
    <row r="40" s="1" customFormat="1" ht="47.25" spans="1:11">
      <c r="A40" s="27" t="s">
        <v>145</v>
      </c>
      <c r="B40" s="19" t="s">
        <v>146</v>
      </c>
      <c r="C40" s="22">
        <f t="shared" ref="C40:K40" si="23">C31/C20/12*1000</f>
        <v>19976.9003527337</v>
      </c>
      <c r="D40" s="22">
        <f t="shared" si="23"/>
        <v>21252.2097976571</v>
      </c>
      <c r="E40" s="22">
        <f t="shared" si="23"/>
        <v>22066.5602836879</v>
      </c>
      <c r="F40" s="22">
        <f t="shared" si="23"/>
        <v>22191.6131907308</v>
      </c>
      <c r="G40" s="22">
        <f t="shared" si="23"/>
        <v>23033.6489361702</v>
      </c>
      <c r="H40" s="22">
        <f t="shared" si="23"/>
        <v>22729.2553763441</v>
      </c>
      <c r="I40" s="22">
        <f t="shared" si="23"/>
        <v>23945.0709219858</v>
      </c>
      <c r="J40" s="22">
        <f t="shared" si="23"/>
        <v>22973.8377311075</v>
      </c>
      <c r="K40" s="22">
        <f t="shared" si="23"/>
        <v>24433.5239361702</v>
      </c>
    </row>
    <row r="41" s="1" customFormat="1" spans="1:11">
      <c r="A41" s="21" t="s">
        <v>125</v>
      </c>
      <c r="B41" s="19" t="s">
        <v>22</v>
      </c>
      <c r="C41" s="22"/>
      <c r="D41" s="22">
        <f t="shared" ref="D41:D46" si="24">D40/C40*100</f>
        <v>106.38392054025</v>
      </c>
      <c r="E41" s="22">
        <f t="shared" ref="E41:E46" si="25">E40/D40*100</f>
        <v>103.831839106541</v>
      </c>
      <c r="F41" s="22">
        <f t="shared" ref="F41:F46" si="26">F40/E40*100</f>
        <v>100.566707748898</v>
      </c>
      <c r="G41" s="22">
        <f t="shared" ref="G41:K41" si="27">G40/E40*100</f>
        <v>104.382598103417</v>
      </c>
      <c r="H41" s="22">
        <f t="shared" si="27"/>
        <v>102.422726914859</v>
      </c>
      <c r="I41" s="22">
        <f t="shared" si="27"/>
        <v>103.956915330008</v>
      </c>
      <c r="J41" s="22">
        <f t="shared" si="27"/>
        <v>101.076068488447</v>
      </c>
      <c r="K41" s="22">
        <f t="shared" si="27"/>
        <v>102.039889611419</v>
      </c>
    </row>
    <row r="42" s="1" customFormat="1" spans="1:11">
      <c r="A42" s="23" t="s">
        <v>147</v>
      </c>
      <c r="B42" s="19"/>
      <c r="C42" s="19"/>
      <c r="D42" s="19"/>
      <c r="E42" s="19"/>
      <c r="F42" s="19"/>
      <c r="G42" s="19"/>
      <c r="H42" s="19"/>
      <c r="I42" s="19"/>
      <c r="J42" s="46"/>
      <c r="K42" s="46"/>
    </row>
    <row r="43" s="1" customFormat="1" spans="1:11">
      <c r="A43" s="28" t="s">
        <v>137</v>
      </c>
      <c r="B43" s="19" t="s">
        <v>146</v>
      </c>
      <c r="C43" s="22">
        <f t="shared" ref="C43:K43" si="28">C34/C23/12*1000</f>
        <v>23014.1013964784</v>
      </c>
      <c r="D43" s="22">
        <f t="shared" si="28"/>
        <v>24580.5050045496</v>
      </c>
      <c r="E43" s="22">
        <f t="shared" si="28"/>
        <v>25344.0227272727</v>
      </c>
      <c r="F43" s="22">
        <f t="shared" si="28"/>
        <v>25807.377675841</v>
      </c>
      <c r="G43" s="22">
        <f t="shared" si="28"/>
        <v>26606.5757575758</v>
      </c>
      <c r="H43" s="22">
        <f t="shared" si="28"/>
        <v>26115.2764976959</v>
      </c>
      <c r="I43" s="22">
        <f t="shared" si="28"/>
        <v>27424.6742424242</v>
      </c>
      <c r="J43" s="22">
        <f t="shared" si="28"/>
        <v>26553.8342609771</v>
      </c>
      <c r="K43" s="22">
        <f t="shared" si="28"/>
        <v>28167.0606060606</v>
      </c>
    </row>
    <row r="44" s="1" customFormat="1" spans="1:11">
      <c r="A44" s="21" t="s">
        <v>125</v>
      </c>
      <c r="B44" s="19" t="s">
        <v>22</v>
      </c>
      <c r="C44" s="22"/>
      <c r="D44" s="22">
        <f t="shared" si="24"/>
        <v>106.806277512581</v>
      </c>
      <c r="E44" s="22">
        <f t="shared" si="25"/>
        <v>103.106192173765</v>
      </c>
      <c r="F44" s="22">
        <f t="shared" si="26"/>
        <v>101.828261257317</v>
      </c>
      <c r="G44" s="22">
        <f t="shared" ref="G44:K44" si="29">G43/E43*100</f>
        <v>104.981659951498</v>
      </c>
      <c r="H44" s="22">
        <f t="shared" si="29"/>
        <v>101.193065121619</v>
      </c>
      <c r="I44" s="22">
        <f t="shared" si="29"/>
        <v>103.074798096164</v>
      </c>
      <c r="J44" s="22">
        <f t="shared" si="29"/>
        <v>101.67931502973</v>
      </c>
      <c r="K44" s="22">
        <f t="shared" si="29"/>
        <v>102.707001574837</v>
      </c>
    </row>
    <row r="45" s="1" customFormat="1" ht="112" customHeight="1" spans="1:11">
      <c r="A45" s="27" t="s">
        <v>148</v>
      </c>
      <c r="B45" s="19" t="s">
        <v>146</v>
      </c>
      <c r="C45" s="22">
        <f t="shared" ref="C45:K45" si="30">C36/C25/12*1000</f>
        <v>21682.7478902954</v>
      </c>
      <c r="D45" s="22">
        <f t="shared" si="30"/>
        <v>23000.2485194585</v>
      </c>
      <c r="E45" s="22">
        <f t="shared" si="30"/>
        <v>23862.582010582</v>
      </c>
      <c r="F45" s="22">
        <f t="shared" si="30"/>
        <v>23987.7176220807</v>
      </c>
      <c r="G45" s="22">
        <f t="shared" si="30"/>
        <v>24857.1904761905</v>
      </c>
      <c r="H45" s="22">
        <f t="shared" si="30"/>
        <v>24446.9009584665</v>
      </c>
      <c r="I45" s="22">
        <f t="shared" si="30"/>
        <v>25870.9417989418</v>
      </c>
      <c r="J45" s="22">
        <f t="shared" si="30"/>
        <v>24668.6406316688</v>
      </c>
      <c r="K45" s="22">
        <f t="shared" si="30"/>
        <v>26260.3333333333</v>
      </c>
    </row>
    <row r="46" s="1" customFormat="1" spans="1:11">
      <c r="A46" s="21" t="s">
        <v>125</v>
      </c>
      <c r="B46" s="19" t="s">
        <v>22</v>
      </c>
      <c r="C46" s="22"/>
      <c r="D46" s="22">
        <f t="shared" si="24"/>
        <v>106.076262270027</v>
      </c>
      <c r="E46" s="22">
        <f t="shared" si="25"/>
        <v>103.749235537146</v>
      </c>
      <c r="F46" s="22">
        <f t="shared" si="26"/>
        <v>100.524400969866</v>
      </c>
      <c r="G46" s="22">
        <f t="shared" ref="G46:K46" si="31">G45/E45*100</f>
        <v>104.16806724925</v>
      </c>
      <c r="H46" s="22">
        <f t="shared" si="31"/>
        <v>101.914243545885</v>
      </c>
      <c r="I46" s="22">
        <f t="shared" si="31"/>
        <v>104.078302106275</v>
      </c>
      <c r="J46" s="22">
        <f t="shared" si="31"/>
        <v>100.9070256945</v>
      </c>
      <c r="K46" s="22">
        <f t="shared" si="31"/>
        <v>101.505130881658</v>
      </c>
    </row>
    <row r="47" s="1" customFormat="1" ht="93" customHeight="1" spans="1:11">
      <c r="A47" s="29" t="s">
        <v>149</v>
      </c>
      <c r="B47" s="30" t="s">
        <v>146</v>
      </c>
      <c r="C47" s="31">
        <f t="shared" ref="C47:K47" si="32">C38/C27/12*1000</f>
        <v>24214.1418983701</v>
      </c>
      <c r="D47" s="31">
        <f t="shared" si="32"/>
        <v>25877.9295689132</v>
      </c>
      <c r="E47" s="31">
        <f t="shared" si="32"/>
        <v>27871.5151515152</v>
      </c>
      <c r="F47" s="31">
        <f t="shared" si="32"/>
        <v>28534.274691358</v>
      </c>
      <c r="G47" s="31">
        <f t="shared" si="32"/>
        <v>29015.5757575758</v>
      </c>
      <c r="H47" s="31">
        <f t="shared" si="32"/>
        <v>28798.4573643411</v>
      </c>
      <c r="I47" s="31">
        <f t="shared" si="32"/>
        <v>30151.5757575758</v>
      </c>
      <c r="J47" s="31">
        <f t="shared" si="32"/>
        <v>29267.9828660436</v>
      </c>
      <c r="K47" s="31">
        <f t="shared" si="32"/>
        <v>31212.9772727273</v>
      </c>
    </row>
    <row r="48" s="1" customFormat="1" spans="1:11">
      <c r="A48" s="32" t="s">
        <v>125</v>
      </c>
      <c r="B48" s="30" t="s">
        <v>22</v>
      </c>
      <c r="C48" s="31"/>
      <c r="D48" s="31">
        <f>D47/C47*100</f>
        <v>106.871140334133</v>
      </c>
      <c r="E48" s="31">
        <f>E47/D47*100</f>
        <v>107.703806354728</v>
      </c>
      <c r="F48" s="31">
        <f>F47/E47*100</f>
        <v>102.377909978126</v>
      </c>
      <c r="G48" s="31">
        <f t="shared" ref="G48:K48" si="33">G47/E47*100</f>
        <v>104.104766460816</v>
      </c>
      <c r="H48" s="31">
        <f t="shared" si="33"/>
        <v>100.925843308935</v>
      </c>
      <c r="I48" s="31">
        <f t="shared" si="33"/>
        <v>103.915138577608</v>
      </c>
      <c r="J48" s="31">
        <f t="shared" si="33"/>
        <v>101.630384210384</v>
      </c>
      <c r="K48" s="31">
        <f t="shared" si="33"/>
        <v>103.520219054836</v>
      </c>
    </row>
    <row r="49" s="1" customFormat="1" ht="56" customHeight="1" spans="1:11">
      <c r="A49" s="27" t="s">
        <v>150</v>
      </c>
      <c r="B49" s="19" t="s">
        <v>124</v>
      </c>
      <c r="C49" s="19">
        <v>54</v>
      </c>
      <c r="D49" s="19">
        <v>112</v>
      </c>
      <c r="E49" s="19">
        <v>48</v>
      </c>
      <c r="F49" s="19">
        <v>84</v>
      </c>
      <c r="G49" s="19">
        <v>54</v>
      </c>
      <c r="H49" s="19">
        <v>75</v>
      </c>
      <c r="I49" s="19">
        <v>52</v>
      </c>
      <c r="J49" s="19">
        <v>64</v>
      </c>
      <c r="K49" s="19">
        <v>49</v>
      </c>
    </row>
    <row r="50" s="1" customFormat="1" ht="36.75" customHeight="1" spans="1:11">
      <c r="A50" s="27" t="s">
        <v>151</v>
      </c>
      <c r="B50" s="19" t="s">
        <v>22</v>
      </c>
      <c r="C50" s="22"/>
      <c r="D50" s="22"/>
      <c r="E50" s="22"/>
      <c r="F50" s="22"/>
      <c r="G50" s="22"/>
      <c r="H50" s="22"/>
      <c r="I50" s="22"/>
      <c r="J50" s="46"/>
      <c r="K50" s="46"/>
    </row>
    <row r="51" s="1" customFormat="1" ht="23.25" customHeight="1" spans="1:11">
      <c r="A51" s="27" t="s">
        <v>152</v>
      </c>
      <c r="B51" s="33" t="s">
        <v>22</v>
      </c>
      <c r="C51" s="22">
        <v>1</v>
      </c>
      <c r="D51" s="22">
        <v>2.2</v>
      </c>
      <c r="E51" s="22">
        <v>0.9</v>
      </c>
      <c r="F51" s="22">
        <v>1.6</v>
      </c>
      <c r="G51" s="22">
        <v>1</v>
      </c>
      <c r="H51" s="22">
        <v>1.5</v>
      </c>
      <c r="I51" s="22">
        <v>1</v>
      </c>
      <c r="J51" s="22">
        <v>1.2</v>
      </c>
      <c r="K51" s="22">
        <v>1</v>
      </c>
    </row>
    <row r="52" s="1" customFormat="1" spans="1:11">
      <c r="A52" s="27" t="s">
        <v>153</v>
      </c>
      <c r="B52" s="33" t="s">
        <v>22</v>
      </c>
      <c r="C52" s="22">
        <v>0.4</v>
      </c>
      <c r="D52" s="22">
        <v>0.7</v>
      </c>
      <c r="E52" s="22">
        <v>0.3</v>
      </c>
      <c r="F52" s="22">
        <v>0.5</v>
      </c>
      <c r="G52" s="22">
        <v>0.4</v>
      </c>
      <c r="H52" s="22">
        <v>0.5</v>
      </c>
      <c r="I52" s="22">
        <v>0.4</v>
      </c>
      <c r="J52" s="22">
        <v>0.4</v>
      </c>
      <c r="K52" s="22">
        <v>0.3</v>
      </c>
    </row>
    <row r="53" s="1" customFormat="1" spans="1:11">
      <c r="A53" s="34"/>
      <c r="B53" s="35"/>
      <c r="C53" s="36"/>
      <c r="D53" s="36"/>
      <c r="E53" s="36"/>
      <c r="F53" s="36"/>
      <c r="G53" s="36"/>
      <c r="H53" s="37"/>
      <c r="I53" s="37"/>
      <c r="J53" s="45"/>
      <c r="K53" s="45"/>
    </row>
    <row r="54" s="1" customFormat="1" spans="1:11">
      <c r="A54" s="38" t="s">
        <v>154</v>
      </c>
      <c r="B54" s="38"/>
      <c r="C54" s="38"/>
      <c r="D54" s="38"/>
      <c r="E54" s="38"/>
      <c r="F54" s="38"/>
      <c r="G54" s="38"/>
      <c r="H54" s="39"/>
      <c r="I54" s="39"/>
      <c r="J54" s="44"/>
      <c r="K54" s="44"/>
    </row>
    <row r="55" s="1" customFormat="1" ht="33.75" customHeight="1" spans="1:11">
      <c r="A55" s="40" t="s">
        <v>155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="1" customFormat="1" ht="45.75" customHeight="1" spans="1:11">
      <c r="A56" s="3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="1" customFormat="1" spans="1:11">
      <c r="A57" s="3"/>
      <c r="B57" s="1"/>
      <c r="C57" s="43">
        <f t="shared" ref="C57:K57" si="34">C31-C36</f>
        <v>41971.2</v>
      </c>
      <c r="D57" s="43">
        <f t="shared" si="34"/>
        <v>43959.1</v>
      </c>
      <c r="E57" s="43">
        <f t="shared" si="34"/>
        <v>46818.8</v>
      </c>
      <c r="F57" s="43">
        <f t="shared" si="34"/>
        <v>46051.2</v>
      </c>
      <c r="G57" s="43">
        <f t="shared" si="34"/>
        <v>49838.22</v>
      </c>
      <c r="H57" s="43">
        <f t="shared" si="34"/>
        <v>48204.18</v>
      </c>
      <c r="I57" s="43">
        <f t="shared" si="34"/>
        <v>51240.0000000001</v>
      </c>
      <c r="J57" s="43">
        <f t="shared" si="34"/>
        <v>49560</v>
      </c>
      <c r="K57" s="43">
        <f t="shared" si="34"/>
        <v>54900.0000000001</v>
      </c>
    </row>
    <row r="58" s="1" customFormat="1" spans="1:11">
      <c r="A58" s="3"/>
      <c r="B58" s="1"/>
      <c r="C58" s="43">
        <f t="shared" ref="C58:K58" si="35">C57/C29/12*1000</f>
        <v>11282.5806451613</v>
      </c>
      <c r="D58" s="43">
        <f t="shared" si="35"/>
        <v>12129.9944812362</v>
      </c>
      <c r="E58" s="43">
        <f t="shared" si="35"/>
        <v>12792.0218579235</v>
      </c>
      <c r="F58" s="43">
        <f t="shared" si="35"/>
        <v>12792</v>
      </c>
      <c r="G58" s="43">
        <f t="shared" si="35"/>
        <v>13617</v>
      </c>
      <c r="H58" s="43">
        <f t="shared" si="35"/>
        <v>13617</v>
      </c>
      <c r="I58" s="43">
        <f t="shared" si="35"/>
        <v>14000</v>
      </c>
      <c r="J58" s="43">
        <f t="shared" si="35"/>
        <v>14000</v>
      </c>
      <c r="K58" s="43">
        <f t="shared" si="35"/>
        <v>15000</v>
      </c>
    </row>
  </sheetData>
  <protectedRanges>
    <protectedRange sqref="J43:K43;J45:K45;J47:K47;B21:I53" name="Диапазон4"/>
  </protectedRanges>
  <mergeCells count="20">
    <mergeCell ref="F1:I1"/>
    <mergeCell ref="A2:G2"/>
    <mergeCell ref="A3:G3"/>
    <mergeCell ref="F5:G5"/>
    <mergeCell ref="H5:I5"/>
    <mergeCell ref="J5:K5"/>
    <mergeCell ref="F6:G6"/>
    <mergeCell ref="H6:I6"/>
    <mergeCell ref="J6:K6"/>
    <mergeCell ref="B10:G10"/>
    <mergeCell ref="B22:G22"/>
    <mergeCell ref="B33:G33"/>
    <mergeCell ref="A54:G54"/>
    <mergeCell ref="A55:K55"/>
    <mergeCell ref="A56:K56"/>
    <mergeCell ref="A5:A7"/>
    <mergeCell ref="B5:B7"/>
    <mergeCell ref="C6:C7"/>
    <mergeCell ref="D6:D7"/>
    <mergeCell ref="E6:E7"/>
  </mergeCells>
  <pageMargins left="0.751388888888889" right="0.751388888888889" top="1" bottom="1" header="0.5" footer="0.5"/>
  <pageSetup paperSize="9" scale="4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RePack by SPecialiST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пром </vt:lpstr>
      <vt:lpstr>село</vt:lpstr>
      <vt:lpstr>инвестиции</vt:lpstr>
      <vt:lpstr>товарооборот</vt:lpstr>
      <vt:lpstr>услуги</vt:lpstr>
      <vt:lpstr>население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polyakovanf</dc:creator>
  <cp:lastModifiedBy>Пользователь</cp:lastModifiedBy>
  <dcterms:created xsi:type="dcterms:W3CDTF">2019-07-03T06:22:00Z</dcterms:created>
  <dcterms:modified xsi:type="dcterms:W3CDTF">2021-08-30T13:39:24Z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D8AC9F845AF446C592BCC8D4F11C1EE1</vt:lpwstr>
  </property>
  <property fmtid="{D5CDD505-2E9C-101B-9397-08002B2CF9AE}" pid="3" name="KSOProductBuildVer">
    <vt:lpwstr>1049-11.2.0.10258</vt:lpwstr>
  </property>
</Properties>
</file>